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'General'!$A$1:$G$148</definedName>
  </definedNames>
  <calcPr fullCalcOnLoad="1"/>
</workbook>
</file>

<file path=xl/sharedStrings.xml><?xml version="1.0" encoding="utf-8"?>
<sst xmlns="http://schemas.openxmlformats.org/spreadsheetml/2006/main" count="291" uniqueCount="178">
  <si>
    <t>PITSTONE PARISH COUNCIL</t>
  </si>
  <si>
    <t>VAT</t>
  </si>
  <si>
    <t>Gross</t>
  </si>
  <si>
    <t>Net</t>
  </si>
  <si>
    <t>TOTAL INCOMINGS</t>
  </si>
  <si>
    <t>dd</t>
  </si>
  <si>
    <t>Amount</t>
  </si>
  <si>
    <t>See attached sheet</t>
  </si>
  <si>
    <t>,</t>
  </si>
  <si>
    <t>Y</t>
  </si>
  <si>
    <t>Eon</t>
  </si>
  <si>
    <t>Summary of those in credit:</t>
  </si>
  <si>
    <t>Company</t>
  </si>
  <si>
    <t>Name</t>
  </si>
  <si>
    <t>Description</t>
  </si>
  <si>
    <t>TOTAL VALUE OF TRANSFERS BETWEEN ACCOUNTS</t>
  </si>
  <si>
    <t xml:space="preserve">TOTAL OUTGOINGS </t>
  </si>
  <si>
    <t>NatWest</t>
  </si>
  <si>
    <t>Reserve account interest</t>
  </si>
  <si>
    <t>Trans Ref/Chq No</t>
  </si>
  <si>
    <t>auto</t>
  </si>
  <si>
    <t>various</t>
  </si>
  <si>
    <t>All employees + HMRC</t>
  </si>
  <si>
    <t>Date of Invoice</t>
  </si>
  <si>
    <t>Invoice/Description</t>
  </si>
  <si>
    <t>Debtors Summary/Overdue Invoices/Income Outstanding:</t>
  </si>
  <si>
    <t>Amounts not yet due to the parish council:</t>
  </si>
  <si>
    <t>Devolved Services 2017-18</t>
  </si>
  <si>
    <t>Devolved Services 2018-19</t>
  </si>
  <si>
    <t>Payment due 1/4/17</t>
  </si>
  <si>
    <t>Payment due 1/4/18</t>
  </si>
  <si>
    <t>Bank Reconciliation &amp; S106 Summary:</t>
  </si>
  <si>
    <t>Beneficiary</t>
  </si>
  <si>
    <t>Cost Centre</t>
  </si>
  <si>
    <t>Lighting</t>
  </si>
  <si>
    <t>Sports &amp; Leisure</t>
  </si>
  <si>
    <t>General Administration</t>
  </si>
  <si>
    <t>Finance</t>
  </si>
  <si>
    <t>S106</t>
  </si>
  <si>
    <t>PPP</t>
  </si>
  <si>
    <t>Paying in reference</t>
  </si>
  <si>
    <t>Agency Services</t>
  </si>
  <si>
    <t>Beneficiary (inc registration number where applicable)</t>
  </si>
  <si>
    <t>Purpose of grant / donation and time period to which it relates</t>
  </si>
  <si>
    <t>Employment &amp; training</t>
  </si>
  <si>
    <t>Devolved Services</t>
  </si>
  <si>
    <t>R Porter</t>
  </si>
  <si>
    <t>2016/17</t>
  </si>
  <si>
    <t>Grass cutting in Castlemead playgrounds, £85 per cut est 6 cuts</t>
  </si>
  <si>
    <t>Misc grass cutting £260per cut est 6 cuts, 2016</t>
  </si>
  <si>
    <t>AVDC</t>
  </si>
  <si>
    <t>Youth Café</t>
  </si>
  <si>
    <t>A J Groom &amp; Son Ltd</t>
  </si>
  <si>
    <t>Net Amount</t>
  </si>
  <si>
    <t>Sub total of grants and donations</t>
  </si>
  <si>
    <t>Sub total of direct debits</t>
  </si>
  <si>
    <t>None</t>
  </si>
  <si>
    <t>P&amp;IUFC</t>
  </si>
  <si>
    <t>Pavilion redevelopment</t>
  </si>
  <si>
    <t>Grant towards ball stop netting, once they have progressed project</t>
  </si>
  <si>
    <t>Planning application fee</t>
  </si>
  <si>
    <t>Commitments / Amounts not yet invoiced to the parish council / work not yet completed:</t>
  </si>
  <si>
    <t>Dave Rollins</t>
  </si>
  <si>
    <t>Accounting and payroll service subscription</t>
  </si>
  <si>
    <t>Pitstone Memorial Hall</t>
  </si>
  <si>
    <t>Martin London</t>
  </si>
  <si>
    <t>P&amp;ICU FC</t>
  </si>
  <si>
    <t>Budget Monitor:</t>
  </si>
  <si>
    <t>J Leonard Limited</t>
  </si>
  <si>
    <t>Insurance amendments</t>
  </si>
  <si>
    <t>Sports and Leisure</t>
  </si>
  <si>
    <t>Opus Energy</t>
  </si>
  <si>
    <t>Sage UK</t>
  </si>
  <si>
    <t>P&amp;IJFC</t>
  </si>
  <si>
    <t>Summary of Parish Charity Transactions:</t>
  </si>
  <si>
    <t>Summary of Recreation Ground Charity Transactions:</t>
  </si>
  <si>
    <t>Income</t>
  </si>
  <si>
    <t>Expenditure</t>
  </si>
  <si>
    <t>Maintenance</t>
  </si>
  <si>
    <t>Recreation Ground Charity</t>
  </si>
  <si>
    <t>Hire of football pitch in September (minus 84p previously held in credit)</t>
  </si>
  <si>
    <t>Playground repairs, bin installations tbc</t>
  </si>
  <si>
    <t>19/10/16</t>
  </si>
  <si>
    <t>October hire of pitches. Cash or bacs only.</t>
  </si>
  <si>
    <t>31/10/16</t>
  </si>
  <si>
    <t>Action4Youth</t>
  </si>
  <si>
    <t>South Beds Driving</t>
  </si>
  <si>
    <t>Lloyds Bank</t>
  </si>
  <si>
    <t>R Haynes</t>
  </si>
  <si>
    <t>Barry Cato Motor Repairs</t>
  </si>
  <si>
    <t>Tring Market Auctions</t>
  </si>
  <si>
    <t>Marsworth Pre-School</t>
  </si>
  <si>
    <t>Ashby's Chartered Accountants</t>
  </si>
  <si>
    <t>Beacon View Windows</t>
  </si>
  <si>
    <t>Miramar Design</t>
  </si>
  <si>
    <t>DOODLE CABOODLE</t>
  </si>
  <si>
    <t>Tring Showstoppers (Performing Arts)</t>
  </si>
  <si>
    <t>Greensleeves</t>
  </si>
  <si>
    <t>The Tyre Changers</t>
  </si>
  <si>
    <t>Roo's (Property Maintenance)</t>
  </si>
  <si>
    <t>P. E. Mead &amp; Sons</t>
  </si>
  <si>
    <t>Safe &amp; Sound Automotives</t>
  </si>
  <si>
    <t>F. &amp; W. Computers</t>
  </si>
  <si>
    <t>PPP Issue 110</t>
  </si>
  <si>
    <t>PPP Issues 110,111,112,113</t>
  </si>
  <si>
    <t>Pitch hire during October</t>
  </si>
  <si>
    <t>bacs</t>
  </si>
  <si>
    <t>CNG Ltd</t>
  </si>
  <si>
    <t xml:space="preserve">Total confidential transactions (salary &amp; HMRC) </t>
  </si>
  <si>
    <t>Refund of course costs - Drugs &amp; Alcohol Awareness - course cancelled</t>
  </si>
  <si>
    <t>S106 account interest</t>
  </si>
  <si>
    <t>DECEMBER 2016 FINANCIAL SUMMARY</t>
  </si>
  <si>
    <t>Acronis</t>
  </si>
  <si>
    <t>Administration</t>
  </si>
  <si>
    <t>True Image back up software update</t>
  </si>
  <si>
    <t>Buckingham Nurseries</t>
  </si>
  <si>
    <t>Open Space</t>
  </si>
  <si>
    <t>John Downie Crab Apple commemorative tree</t>
  </si>
  <si>
    <t>Recreation Ground</t>
  </si>
  <si>
    <t>Hire of football pitch in October</t>
  </si>
  <si>
    <t>Hire of football pitch in November</t>
  </si>
  <si>
    <t>29 October hire of pitch. Cash or bacs only.</t>
  </si>
  <si>
    <t>Pitch hire during November</t>
  </si>
  <si>
    <t>29/11/16</t>
  </si>
  <si>
    <t>Hire of pavilion car park in November</t>
  </si>
  <si>
    <t>Receipts received to 29 December 2016, paid into Unity account</t>
  </si>
  <si>
    <t>Slip 000119</t>
  </si>
  <si>
    <t>SLIP 000119</t>
  </si>
  <si>
    <t>Credit Card monthly fee (£3) &amp; new keys for pavilion (£16.05)</t>
  </si>
  <si>
    <t>Direct debits noted at 5 January 2017 meeting</t>
  </si>
  <si>
    <t>Staples UK Limited</t>
  </si>
  <si>
    <t xml:space="preserve"> Stationery</t>
  </si>
  <si>
    <t>NetGiant Ltd/Toner Giant</t>
  </si>
  <si>
    <t>Toner for HP Laserprinter.  £35 cashback promotion request submitted.</t>
  </si>
  <si>
    <t>Swarco Traffic Limited</t>
  </si>
  <si>
    <t>Annual service contract for mVAS</t>
  </si>
  <si>
    <t>Electricity at pavilion 31/10/16-29/11/16</t>
  </si>
  <si>
    <t>November youth café management</t>
  </si>
  <si>
    <t xml:space="preserve">Receipts received to 30 November 2016, paid into a NatWest account </t>
  </si>
  <si>
    <t>Refund of cancelled training - sexual health awareness</t>
  </si>
  <si>
    <t>Inter-account transfers approved at 5 January 2017 meeting</t>
  </si>
  <si>
    <t>From Parish Council Unity Account to Recreation Ground Charity Unity Account</t>
  </si>
  <si>
    <t>3 x invoice payments (£89.16, £60, £60 = £209.16) that the customer paid by bacs into the wrong account.  See Recreation Ground account details below.</t>
  </si>
  <si>
    <t>Gas at pavilion to 30/11/16</t>
  </si>
  <si>
    <t>Street lighting energy 1-30/11/16</t>
  </si>
  <si>
    <t>November hall hire, annual charge for use of wheelie bins, £1 deducted for annual rental payment from hall to council</t>
  </si>
  <si>
    <t>Pavilion ground maintenance for November</t>
  </si>
  <si>
    <t xml:space="preserve">September hire of pitches.  Plus cross-charge of further 2 x £6 bank fees. </t>
  </si>
  <si>
    <t>HP International Sarl</t>
  </si>
  <si>
    <t>Toner cashback promotion</t>
  </si>
  <si>
    <t>slip 000122</t>
  </si>
  <si>
    <t>slip 000121</t>
  </si>
  <si>
    <t>slip 000120</t>
  </si>
  <si>
    <t>Mark Harrod Ltd</t>
  </si>
  <si>
    <t>Replacement elbow joint</t>
  </si>
  <si>
    <t>Replace 3 fence posts and rails (managed by PPC as part of open space)</t>
  </si>
  <si>
    <t>Side out paths/alleyways Cheddington Road-Crispin Field and Chequers Lane-Yardley Ave</t>
  </si>
  <si>
    <t>Replacement guttering at pavilion</t>
  </si>
  <si>
    <t>00-108134-1-4702243-1</t>
  </si>
  <si>
    <t>Credit Card Transaction</t>
  </si>
  <si>
    <t>The Baggery Group</t>
  </si>
  <si>
    <t>Litter &amp; Dog Fouling</t>
  </si>
  <si>
    <t>Refuse sacks for litter pickers</t>
  </si>
  <si>
    <t>Tesco</t>
  </si>
  <si>
    <t>Refreshments for staff/volunteer thank you event</t>
  </si>
  <si>
    <t>Brookmead School</t>
  </si>
  <si>
    <t>Hire of premises for youth café, autumn term</t>
  </si>
  <si>
    <t xml:space="preserve">Bus shelter cleaning 12/12/16 </t>
  </si>
  <si>
    <t>Expenditure from Unity approved electronically 22 December 2016</t>
  </si>
  <si>
    <t>Dec-Feb (remaining this financial year)</t>
  </si>
  <si>
    <t>Buckland Landscapes</t>
  </si>
  <si>
    <t>Sports &amp; Leisure/Recreation Ground</t>
  </si>
  <si>
    <t>Tree works</t>
  </si>
  <si>
    <t>Lamps &amp; Tubes</t>
  </si>
  <si>
    <t>Street Lighting</t>
  </si>
  <si>
    <t>LED installation, Christmas lights, light repairs</t>
  </si>
  <si>
    <t>Sub total of standard bacs/cheques 22 December 2016</t>
  </si>
  <si>
    <t>Grants &amp; donations approved on 22 December 2016  from Unity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</si>
</sst>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  <numFmt numFmtId="185" formatCode="_-[$£-809]* #,##0.00_-;\-[$£-809]* #,##0.00_-;_-[$£-809]* &quot;-&quot;??_-;_-@_-"/>
    <numFmt numFmtId="186" formatCode="dd\-mmm\-yy"/>
    <numFmt numFmtId="187" formatCode="[$£-809]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0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4" fillId="0" borderId="0" xfId="44" applyFont="1" applyBorder="1" applyAlignment="1">
      <alignment/>
    </xf>
    <xf numFmtId="171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170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70" fontId="0" fillId="0" borderId="0" xfId="44" applyFont="1" applyAlignment="1">
      <alignment horizontal="right"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70" fontId="4" fillId="0" borderId="0" xfId="44" applyFont="1" applyAlignment="1">
      <alignment horizontal="right"/>
    </xf>
    <xf numFmtId="171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170" fontId="0" fillId="0" borderId="10" xfId="44" applyFont="1" applyBorder="1" applyAlignment="1">
      <alignment horizontal="right"/>
    </xf>
    <xf numFmtId="170" fontId="4" fillId="0" borderId="11" xfId="44" applyFont="1" applyBorder="1" applyAlignment="1">
      <alignment/>
    </xf>
    <xf numFmtId="165" fontId="0" fillId="0" borderId="0" xfId="44" applyNumberFormat="1" applyFont="1" applyAlignment="1">
      <alignment horizontal="right"/>
    </xf>
    <xf numFmtId="0" fontId="0" fillId="0" borderId="12" xfId="0" applyFont="1" applyBorder="1" applyAlignment="1">
      <alignment horizontal="center"/>
    </xf>
    <xf numFmtId="171" fontId="4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left" wrapText="1"/>
    </xf>
    <xf numFmtId="167" fontId="0" fillId="0" borderId="0" xfId="44" applyNumberFormat="1" applyFont="1" applyAlignment="1">
      <alignment horizontal="right"/>
    </xf>
    <xf numFmtId="0" fontId="4" fillId="0" borderId="0" xfId="0" applyFont="1" applyAlignment="1">
      <alignment horizontal="center"/>
    </xf>
    <xf numFmtId="170" fontId="4" fillId="0" borderId="0" xfId="44" applyFont="1" applyAlignment="1">
      <alignment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70" fontId="4" fillId="0" borderId="0" xfId="44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171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0" xfId="44" applyNumberFormat="1" applyFont="1" applyAlignment="1">
      <alignment/>
    </xf>
    <xf numFmtId="0" fontId="0" fillId="0" borderId="0" xfId="0" applyFont="1" applyFill="1" applyAlignment="1">
      <alignment/>
    </xf>
    <xf numFmtId="170" fontId="0" fillId="0" borderId="0" xfId="44" applyFont="1" applyFill="1" applyAlignment="1">
      <alignment/>
    </xf>
    <xf numFmtId="185" fontId="0" fillId="0" borderId="0" xfId="44" applyNumberFormat="1" applyFont="1" applyAlignment="1">
      <alignment/>
    </xf>
    <xf numFmtId="43" fontId="0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57" applyNumberFormat="1" applyFont="1" applyBorder="1" applyAlignment="1">
      <alignment/>
      <protection/>
    </xf>
    <xf numFmtId="185" fontId="0" fillId="0" borderId="0" xfId="57" applyNumberFormat="1" applyFont="1" applyBorder="1">
      <alignment/>
      <protection/>
    </xf>
    <xf numFmtId="0" fontId="4" fillId="0" borderId="11" xfId="0" applyFont="1" applyBorder="1" applyAlignment="1">
      <alignment/>
    </xf>
    <xf numFmtId="170" fontId="4" fillId="0" borderId="11" xfId="44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170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Alignment="1">
      <alignment/>
    </xf>
    <xf numFmtId="170" fontId="42" fillId="0" borderId="0" xfId="44" applyFont="1" applyAlignment="1">
      <alignment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171" fontId="0" fillId="0" borderId="0" xfId="0" applyNumberFormat="1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cember%202016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5">
          <cell r="D15">
            <v>0.6</v>
          </cell>
          <cell r="E15">
            <v>2146.87</v>
          </cell>
          <cell r="F15">
            <v>2147.4700000000003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workbookViewId="0" topLeftCell="A9">
      <selection activeCell="A28" sqref="A28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7.140625" style="2" customWidth="1"/>
    <col min="4" max="4" width="80.42187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ht="20.25">
      <c r="D1" s="50" t="s">
        <v>0</v>
      </c>
    </row>
    <row r="2" spans="1:4" ht="20.25">
      <c r="A2" s="1" t="s">
        <v>8</v>
      </c>
      <c r="D2" s="50" t="s">
        <v>111</v>
      </c>
    </row>
    <row r="3" spans="2:4" ht="18">
      <c r="B3" s="40"/>
      <c r="C3" s="40"/>
      <c r="D3" s="44"/>
    </row>
    <row r="4" ht="12.75">
      <c r="D4" s="13"/>
    </row>
    <row r="5" spans="1:4" ht="18">
      <c r="A5" s="5" t="s">
        <v>168</v>
      </c>
      <c r="D5" s="4"/>
    </row>
    <row r="6" spans="1:4" ht="18">
      <c r="A6" s="5"/>
      <c r="D6" s="4"/>
    </row>
    <row r="7" spans="1:7" ht="12.75">
      <c r="A7" s="29" t="s">
        <v>19</v>
      </c>
      <c r="B7" s="30" t="s">
        <v>32</v>
      </c>
      <c r="C7" s="30" t="s">
        <v>33</v>
      </c>
      <c r="D7" s="14" t="s">
        <v>14</v>
      </c>
      <c r="E7" s="31" t="s">
        <v>1</v>
      </c>
      <c r="F7" s="31" t="s">
        <v>3</v>
      </c>
      <c r="G7" s="31" t="s">
        <v>2</v>
      </c>
    </row>
    <row r="8" ht="12.75">
      <c r="P8" s="2" t="s">
        <v>9</v>
      </c>
    </row>
    <row r="9" spans="1:7" ht="12.75">
      <c r="A9" s="1" t="s">
        <v>21</v>
      </c>
      <c r="B9" s="2" t="s">
        <v>22</v>
      </c>
      <c r="C9" s="2" t="s">
        <v>44</v>
      </c>
      <c r="D9" s="13" t="s">
        <v>108</v>
      </c>
      <c r="E9" s="3">
        <f>'[1]Confidential'!$D$15</f>
        <v>0.6</v>
      </c>
      <c r="F9" s="3">
        <f>'[1]Confidential'!$E$15</f>
        <v>2146.87</v>
      </c>
      <c r="G9" s="3">
        <f>'[1]Confidential'!$F$15</f>
        <v>2147.4700000000003</v>
      </c>
    </row>
    <row r="10" spans="1:7" ht="12.75">
      <c r="A10" s="1">
        <v>9000751206</v>
      </c>
      <c r="B10" s="2" t="s">
        <v>130</v>
      </c>
      <c r="C10" s="2" t="s">
        <v>113</v>
      </c>
      <c r="D10" s="13" t="s">
        <v>131</v>
      </c>
      <c r="E10" s="3">
        <v>10.72</v>
      </c>
      <c r="F10" s="3">
        <v>53.58</v>
      </c>
      <c r="G10" s="3">
        <v>64.3</v>
      </c>
    </row>
    <row r="11" spans="1:7" ht="12.75">
      <c r="A11" s="1">
        <v>16267442</v>
      </c>
      <c r="B11" s="2" t="s">
        <v>132</v>
      </c>
      <c r="C11" s="2" t="s">
        <v>113</v>
      </c>
      <c r="D11" s="13" t="s">
        <v>133</v>
      </c>
      <c r="E11" s="3">
        <v>45.14</v>
      </c>
      <c r="F11" s="3">
        <v>225.71</v>
      </c>
      <c r="G11" s="3">
        <v>270.85</v>
      </c>
    </row>
    <row r="12" spans="1:7" ht="12.75">
      <c r="A12" s="1">
        <v>939581347</v>
      </c>
      <c r="B12" s="2" t="s">
        <v>134</v>
      </c>
      <c r="C12" s="2" t="s">
        <v>78</v>
      </c>
      <c r="D12" s="13" t="s">
        <v>135</v>
      </c>
      <c r="E12" s="3">
        <v>42</v>
      </c>
      <c r="F12" s="3">
        <v>210</v>
      </c>
      <c r="G12" s="3">
        <v>252</v>
      </c>
    </row>
    <row r="13" spans="1:7" ht="12.75">
      <c r="A13" s="1">
        <v>717440166</v>
      </c>
      <c r="B13" s="2" t="s">
        <v>153</v>
      </c>
      <c r="C13" s="2" t="s">
        <v>35</v>
      </c>
      <c r="D13" s="13" t="s">
        <v>154</v>
      </c>
      <c r="E13" s="3">
        <v>1.7</v>
      </c>
      <c r="F13" s="3">
        <v>8.5</v>
      </c>
      <c r="G13" s="3">
        <v>10.2</v>
      </c>
    </row>
    <row r="14" spans="1:7" ht="27.75" customHeight="1">
      <c r="A14" s="1">
        <v>841576501</v>
      </c>
      <c r="B14" s="2" t="s">
        <v>64</v>
      </c>
      <c r="C14" s="2" t="s">
        <v>36</v>
      </c>
      <c r="D14" s="11" t="s">
        <v>145</v>
      </c>
      <c r="E14" s="12"/>
      <c r="F14" s="3">
        <v>311.75</v>
      </c>
      <c r="G14" s="3">
        <v>311.75</v>
      </c>
    </row>
    <row r="15" spans="1:7" ht="13.5" customHeight="1">
      <c r="A15" s="1">
        <v>61031757</v>
      </c>
      <c r="B15" s="2" t="s">
        <v>62</v>
      </c>
      <c r="C15" s="2" t="s">
        <v>51</v>
      </c>
      <c r="D15" s="11" t="s">
        <v>137</v>
      </c>
      <c r="E15" s="12"/>
      <c r="F15" s="3">
        <v>274.16</v>
      </c>
      <c r="G15" s="3">
        <v>274.16</v>
      </c>
    </row>
    <row r="16" spans="1:7" ht="13.5" customHeight="1">
      <c r="A16" s="1">
        <v>328756981</v>
      </c>
      <c r="B16" s="2" t="s">
        <v>52</v>
      </c>
      <c r="C16" s="2" t="s">
        <v>35</v>
      </c>
      <c r="D16" s="11" t="s">
        <v>146</v>
      </c>
      <c r="E16" s="12">
        <v>42</v>
      </c>
      <c r="F16" s="3">
        <v>210</v>
      </c>
      <c r="G16" s="3">
        <v>252</v>
      </c>
    </row>
    <row r="17" spans="1:7" ht="12.75">
      <c r="A17" s="1" t="s">
        <v>106</v>
      </c>
      <c r="B17" s="2" t="s">
        <v>85</v>
      </c>
      <c r="C17" s="2" t="s">
        <v>51</v>
      </c>
      <c r="D17" s="13" t="s">
        <v>139</v>
      </c>
      <c r="F17" s="3">
        <v>-10</v>
      </c>
      <c r="G17" s="3">
        <v>-10</v>
      </c>
    </row>
    <row r="18" spans="1:7" ht="12.75">
      <c r="A18" s="1">
        <v>496437184</v>
      </c>
      <c r="B18" s="2" t="s">
        <v>68</v>
      </c>
      <c r="C18" s="2" t="s">
        <v>118</v>
      </c>
      <c r="D18" s="13" t="s">
        <v>155</v>
      </c>
      <c r="F18" s="3">
        <v>75</v>
      </c>
      <c r="G18" s="3">
        <v>75</v>
      </c>
    </row>
    <row r="19" spans="1:7" ht="12.75">
      <c r="A19" s="1">
        <v>4797345</v>
      </c>
      <c r="B19" s="2" t="s">
        <v>68</v>
      </c>
      <c r="C19" s="2" t="s">
        <v>45</v>
      </c>
      <c r="D19" s="13" t="s">
        <v>156</v>
      </c>
      <c r="F19" s="3">
        <v>200</v>
      </c>
      <c r="G19" s="3">
        <v>200</v>
      </c>
    </row>
    <row r="20" spans="1:7" ht="12.75">
      <c r="A20" s="1">
        <v>582792968</v>
      </c>
      <c r="B20" s="2" t="s">
        <v>68</v>
      </c>
      <c r="C20" s="2" t="s">
        <v>35</v>
      </c>
      <c r="D20" s="13" t="s">
        <v>157</v>
      </c>
      <c r="F20" s="3">
        <v>275</v>
      </c>
      <c r="G20" s="3">
        <v>275</v>
      </c>
    </row>
    <row r="21" spans="1:7" ht="12.75">
      <c r="A21" s="1">
        <v>806427561</v>
      </c>
      <c r="B21" s="2" t="s">
        <v>165</v>
      </c>
      <c r="C21" s="2" t="s">
        <v>51</v>
      </c>
      <c r="D21" s="13" t="s">
        <v>166</v>
      </c>
      <c r="F21" s="3">
        <v>350</v>
      </c>
      <c r="G21" s="3">
        <v>350</v>
      </c>
    </row>
    <row r="22" spans="1:7" ht="12.75">
      <c r="A22" s="1">
        <v>119174435</v>
      </c>
      <c r="B22" s="2" t="s">
        <v>88</v>
      </c>
      <c r="C22" s="2" t="s">
        <v>78</v>
      </c>
      <c r="D22" s="11" t="s">
        <v>167</v>
      </c>
      <c r="F22" s="3">
        <v>45</v>
      </c>
      <c r="G22" s="3">
        <v>45</v>
      </c>
    </row>
    <row r="23" ht="12.75">
      <c r="D23" s="13"/>
    </row>
    <row r="24" spans="4:7" ht="13.5" customHeight="1" thickBot="1">
      <c r="D24" s="14" t="s">
        <v>176</v>
      </c>
      <c r="E24" s="19">
        <f>SUM(E9:E23)</f>
        <v>142.16000000000003</v>
      </c>
      <c r="F24" s="19">
        <f>SUM(F9:F23)</f>
        <v>4375.57</v>
      </c>
      <c r="G24" s="19">
        <f>SUM(G9:G23)</f>
        <v>4517.73</v>
      </c>
    </row>
    <row r="25" ht="13.5" thickTop="1">
      <c r="D25" s="13"/>
    </row>
    <row r="26" spans="1:7" s="56" customFormat="1" ht="12.75">
      <c r="A26" s="58"/>
      <c r="D26" s="59"/>
      <c r="E26" s="57"/>
      <c r="F26" s="57"/>
      <c r="G26" s="57"/>
    </row>
    <row r="27" ht="12.75">
      <c r="D27" s="13"/>
    </row>
    <row r="28" spans="1:4" ht="18">
      <c r="A28" s="5" t="s">
        <v>177</v>
      </c>
      <c r="D28" s="13"/>
    </row>
    <row r="29" spans="1:4" ht="18">
      <c r="A29" s="5"/>
      <c r="D29" s="13"/>
    </row>
    <row r="30" spans="1:7" ht="25.5">
      <c r="A30" s="29" t="s">
        <v>19</v>
      </c>
      <c r="B30" s="45" t="s">
        <v>42</v>
      </c>
      <c r="C30" s="30" t="s">
        <v>33</v>
      </c>
      <c r="D30" s="14" t="s">
        <v>43</v>
      </c>
      <c r="E30" s="31" t="s">
        <v>1</v>
      </c>
      <c r="F30" s="31" t="s">
        <v>3</v>
      </c>
      <c r="G30" s="31" t="s">
        <v>2</v>
      </c>
    </row>
    <row r="31" ht="12.75">
      <c r="P31" s="2" t="s">
        <v>9</v>
      </c>
    </row>
    <row r="32" spans="1:5" ht="13.5" customHeight="1">
      <c r="A32" s="1" t="s">
        <v>56</v>
      </c>
      <c r="D32" s="11"/>
      <c r="E32" s="12"/>
    </row>
    <row r="33" spans="1:4" ht="12.75">
      <c r="A33" s="32"/>
      <c r="D33" s="13"/>
    </row>
    <row r="34" spans="4:7" ht="13.5" customHeight="1" thickBot="1">
      <c r="D34" s="14" t="s">
        <v>54</v>
      </c>
      <c r="E34" s="19">
        <f>SUM(E31:E33)</f>
        <v>0</v>
      </c>
      <c r="F34" s="19">
        <f>SUM(F31:F33)</f>
        <v>0</v>
      </c>
      <c r="G34" s="19">
        <f>SUM(G31:G33)</f>
        <v>0</v>
      </c>
    </row>
    <row r="35" spans="1:7" ht="13.5" thickTop="1">
      <c r="A35" s="33"/>
      <c r="B35" s="33"/>
      <c r="C35" s="33"/>
      <c r="D35" s="33"/>
      <c r="E35" s="33"/>
      <c r="F35" s="33"/>
      <c r="G35" s="33"/>
    </row>
    <row r="36" spans="1:4" ht="18">
      <c r="A36" s="5" t="s">
        <v>129</v>
      </c>
      <c r="D36" s="34"/>
    </row>
    <row r="37" spans="4:7" ht="12.75">
      <c r="D37" s="16"/>
      <c r="G37" s="6"/>
    </row>
    <row r="38" spans="1:7" ht="12.75">
      <c r="A38" s="1" t="s">
        <v>5</v>
      </c>
      <c r="B38" s="2" t="s">
        <v>107</v>
      </c>
      <c r="C38" s="2" t="s">
        <v>35</v>
      </c>
      <c r="D38" s="13" t="s">
        <v>143</v>
      </c>
      <c r="E38" s="3">
        <v>0.18</v>
      </c>
      <c r="F38" s="3">
        <v>3.63</v>
      </c>
      <c r="G38" s="3">
        <v>3.81</v>
      </c>
    </row>
    <row r="39" spans="1:7" ht="12.75">
      <c r="A39" s="1" t="s">
        <v>5</v>
      </c>
      <c r="B39" s="2" t="s">
        <v>10</v>
      </c>
      <c r="C39" s="2" t="s">
        <v>34</v>
      </c>
      <c r="D39" s="2" t="s">
        <v>144</v>
      </c>
      <c r="E39" s="3">
        <v>72.6</v>
      </c>
      <c r="F39" s="3">
        <v>363</v>
      </c>
      <c r="G39" s="3">
        <v>435.6</v>
      </c>
    </row>
    <row r="40" spans="1:7" ht="12.75">
      <c r="A40" s="1" t="s">
        <v>5</v>
      </c>
      <c r="B40" s="2" t="s">
        <v>87</v>
      </c>
      <c r="C40" s="2" t="s">
        <v>36</v>
      </c>
      <c r="D40" s="2" t="s">
        <v>128</v>
      </c>
      <c r="E40" s="3">
        <v>2.67</v>
      </c>
      <c r="F40" s="3">
        <v>16.38</v>
      </c>
      <c r="G40" s="3">
        <v>19.05</v>
      </c>
    </row>
    <row r="41" spans="1:7" ht="12.75">
      <c r="A41" s="1" t="s">
        <v>5</v>
      </c>
      <c r="B41" s="2" t="s">
        <v>72</v>
      </c>
      <c r="C41" s="2" t="s">
        <v>36</v>
      </c>
      <c r="D41" s="11" t="s">
        <v>63</v>
      </c>
      <c r="E41" s="3">
        <v>3</v>
      </c>
      <c r="F41" s="3">
        <v>15</v>
      </c>
      <c r="G41" s="3">
        <v>18</v>
      </c>
    </row>
    <row r="42" spans="1:7" ht="12.75">
      <c r="A42" s="1" t="s">
        <v>5</v>
      </c>
      <c r="B42" s="2" t="s">
        <v>71</v>
      </c>
      <c r="C42" s="2" t="s">
        <v>35</v>
      </c>
      <c r="D42" s="2" t="s">
        <v>136</v>
      </c>
      <c r="E42" s="3">
        <v>1.99</v>
      </c>
      <c r="F42" s="3">
        <v>39.7</v>
      </c>
      <c r="G42" s="3">
        <v>41.69</v>
      </c>
    </row>
    <row r="43" ht="12.75">
      <c r="D43" s="11"/>
    </row>
    <row r="44" spans="4:7" ht="13.5" customHeight="1" thickBot="1">
      <c r="D44" s="14" t="s">
        <v>55</v>
      </c>
      <c r="E44" s="19">
        <f>SUM(E38:E43)</f>
        <v>80.44</v>
      </c>
      <c r="F44" s="19">
        <f>SUM(F38:F43)</f>
        <v>437.71</v>
      </c>
      <c r="G44" s="19">
        <f>SUM(G38:G43)</f>
        <v>518.1500000000001</v>
      </c>
    </row>
    <row r="45" spans="4:7" ht="13.5" customHeight="1" thickTop="1">
      <c r="D45" s="14"/>
      <c r="E45" s="6"/>
      <c r="F45" s="6"/>
      <c r="G45" s="6"/>
    </row>
    <row r="46" spans="4:7" ht="13.5" thickBot="1">
      <c r="D46" s="22" t="s">
        <v>16</v>
      </c>
      <c r="E46" s="19">
        <f>E44+E34+E24</f>
        <v>222.60000000000002</v>
      </c>
      <c r="F46" s="19">
        <f>F44+F34+F24</f>
        <v>4813.28</v>
      </c>
      <c r="G46" s="19">
        <f>G44+G34+G24</f>
        <v>5035.879999999999</v>
      </c>
    </row>
    <row r="47" spans="4:7" ht="13.5" thickTop="1">
      <c r="D47" s="23"/>
      <c r="E47" s="6"/>
      <c r="F47" s="6"/>
      <c r="G47" s="6"/>
    </row>
    <row r="48" spans="1:4" ht="18">
      <c r="A48" s="5" t="s">
        <v>69</v>
      </c>
      <c r="D48" s="34"/>
    </row>
    <row r="49" spans="4:7" ht="12.75">
      <c r="D49" s="23"/>
      <c r="E49" s="6"/>
      <c r="F49" s="6"/>
      <c r="G49" s="6"/>
    </row>
    <row r="50" spans="1:7" ht="12.75">
      <c r="A50" s="35" t="s">
        <v>56</v>
      </c>
      <c r="D50" s="23"/>
      <c r="G50" s="6"/>
    </row>
    <row r="51" spans="1:7" ht="12.75">
      <c r="A51" s="61"/>
      <c r="B51" s="61"/>
      <c r="C51" s="61"/>
      <c r="D51" s="61"/>
      <c r="E51" s="61"/>
      <c r="F51" s="61"/>
      <c r="G51" s="61"/>
    </row>
    <row r="52" spans="1:4" ht="18.75" customHeight="1">
      <c r="A52" s="5" t="s">
        <v>140</v>
      </c>
      <c r="D52" s="4"/>
    </row>
    <row r="53" spans="1:4" ht="18">
      <c r="A53" s="5"/>
      <c r="D53" s="4"/>
    </row>
    <row r="54" spans="1:7" ht="40.5" customHeight="1">
      <c r="A54" s="35" t="s">
        <v>106</v>
      </c>
      <c r="B54" s="11" t="s">
        <v>141</v>
      </c>
      <c r="C54" s="2" t="s">
        <v>66</v>
      </c>
      <c r="D54" s="51" t="s">
        <v>142</v>
      </c>
      <c r="F54" s="3">
        <v>209.16</v>
      </c>
      <c r="G54" s="3">
        <v>209.16</v>
      </c>
    </row>
    <row r="55" spans="1:4" ht="12.75" customHeight="1">
      <c r="A55" s="35"/>
      <c r="D55" s="35"/>
    </row>
    <row r="56" spans="4:7" ht="13.5" thickBot="1">
      <c r="D56" s="22" t="s">
        <v>15</v>
      </c>
      <c r="G56" s="19">
        <f>SUM(G54:G55)</f>
        <v>209.16</v>
      </c>
    </row>
    <row r="57" spans="1:7" ht="14.25" customHeight="1" thickTop="1">
      <c r="A57" s="24"/>
      <c r="B57" s="24"/>
      <c r="C57" s="24"/>
      <c r="D57" s="24"/>
      <c r="E57" s="24"/>
      <c r="F57" s="24"/>
      <c r="G57" s="24"/>
    </row>
    <row r="58" spans="1:7" ht="45" customHeight="1">
      <c r="A58" s="52" t="s">
        <v>138</v>
      </c>
      <c r="D58" s="7"/>
      <c r="E58" s="53" t="s">
        <v>1</v>
      </c>
      <c r="F58" s="53" t="s">
        <v>3</v>
      </c>
      <c r="G58" s="53" t="s">
        <v>2</v>
      </c>
    </row>
    <row r="59" ht="13.5" customHeight="1"/>
    <row r="60" spans="1:7" ht="12.75">
      <c r="A60" s="54" t="s">
        <v>20</v>
      </c>
      <c r="B60" s="2" t="s">
        <v>17</v>
      </c>
      <c r="C60" s="2" t="s">
        <v>37</v>
      </c>
      <c r="D60" s="2" t="s">
        <v>18</v>
      </c>
      <c r="F60" s="3">
        <v>1.31</v>
      </c>
      <c r="G60" s="3">
        <v>1.31</v>
      </c>
    </row>
    <row r="61" spans="1:7" ht="12.75">
      <c r="A61" s="54" t="s">
        <v>20</v>
      </c>
      <c r="B61" s="2" t="s">
        <v>17</v>
      </c>
      <c r="C61" s="2" t="s">
        <v>37</v>
      </c>
      <c r="D61" s="2" t="s">
        <v>110</v>
      </c>
      <c r="F61" s="3">
        <v>0.21</v>
      </c>
      <c r="G61" s="3">
        <v>0.57</v>
      </c>
    </row>
    <row r="62" spans="1:7" s="10" customFormat="1" ht="12.75" customHeight="1">
      <c r="A62" s="17"/>
      <c r="B62" s="8"/>
      <c r="C62" s="8"/>
      <c r="D62" s="8"/>
      <c r="E62" s="9"/>
      <c r="F62" s="9">
        <v>0.21</v>
      </c>
      <c r="G62" s="9"/>
    </row>
    <row r="63" spans="1:7" s="10" customFormat="1" ht="13.5" customHeight="1" thickBot="1">
      <c r="A63" s="17"/>
      <c r="E63" s="19">
        <f>SUM(E60:E62)</f>
        <v>0</v>
      </c>
      <c r="F63" s="19">
        <f>SUM(F60:F62)</f>
        <v>1.73</v>
      </c>
      <c r="G63" s="19">
        <f>SUM(G60:G62)</f>
        <v>1.88</v>
      </c>
    </row>
    <row r="64" spans="1:7" s="10" customFormat="1" ht="13.5" customHeight="1" thickTop="1">
      <c r="A64" s="17"/>
      <c r="E64" s="9"/>
      <c r="F64" s="9"/>
      <c r="G64" s="9"/>
    </row>
    <row r="65" spans="4:7" s="10" customFormat="1" ht="13.5" customHeight="1">
      <c r="D65" s="7"/>
      <c r="F65" s="9"/>
      <c r="G65" s="6"/>
    </row>
    <row r="66" spans="1:7" ht="18">
      <c r="A66" s="52" t="s">
        <v>125</v>
      </c>
      <c r="D66" s="7"/>
      <c r="E66" s="53"/>
      <c r="F66" s="53"/>
      <c r="G66" s="53"/>
    </row>
    <row r="67" ht="13.5" customHeight="1"/>
    <row r="68" spans="1:7" ht="12.75">
      <c r="A68" s="29" t="s">
        <v>40</v>
      </c>
      <c r="B68" s="30" t="s">
        <v>12</v>
      </c>
      <c r="C68" s="30" t="s">
        <v>33</v>
      </c>
      <c r="D68" s="14" t="s">
        <v>14</v>
      </c>
      <c r="E68" s="31" t="s">
        <v>1</v>
      </c>
      <c r="F68" s="31" t="s">
        <v>3</v>
      </c>
      <c r="G68" s="31" t="s">
        <v>2</v>
      </c>
    </row>
    <row r="69" ht="13.5" customHeight="1"/>
    <row r="70" spans="1:7" s="40" customFormat="1" ht="12.75">
      <c r="A70" s="36" t="s">
        <v>123</v>
      </c>
      <c r="B70" s="40" t="s">
        <v>86</v>
      </c>
      <c r="C70" s="40" t="s">
        <v>70</v>
      </c>
      <c r="D70" s="40" t="s">
        <v>124</v>
      </c>
      <c r="E70" s="41"/>
      <c r="F70" s="41">
        <v>40</v>
      </c>
      <c r="G70" s="41">
        <v>40</v>
      </c>
    </row>
    <row r="71" spans="1:7" s="40" customFormat="1" ht="12.75">
      <c r="A71" s="36" t="s">
        <v>126</v>
      </c>
      <c r="B71" s="46" t="s">
        <v>89</v>
      </c>
      <c r="C71" s="40" t="s">
        <v>39</v>
      </c>
      <c r="D71" s="40" t="s">
        <v>103</v>
      </c>
      <c r="E71" s="47">
        <v>2.334</v>
      </c>
      <c r="F71" s="47">
        <v>11.67</v>
      </c>
      <c r="G71" s="47">
        <v>14.004</v>
      </c>
    </row>
    <row r="72" spans="1:7" s="40" customFormat="1" ht="12.75">
      <c r="A72" s="36" t="s">
        <v>127</v>
      </c>
      <c r="B72" s="46" t="s">
        <v>73</v>
      </c>
      <c r="C72" s="40" t="s">
        <v>70</v>
      </c>
      <c r="D72" s="40" t="s">
        <v>105</v>
      </c>
      <c r="E72" s="47">
        <v>105</v>
      </c>
      <c r="F72" s="47">
        <v>525</v>
      </c>
      <c r="G72" s="47">
        <v>630</v>
      </c>
    </row>
    <row r="73" spans="1:7" s="40" customFormat="1" ht="12.75">
      <c r="A73" s="36" t="s">
        <v>106</v>
      </c>
      <c r="B73" s="46" t="s">
        <v>94</v>
      </c>
      <c r="C73" s="40" t="s">
        <v>39</v>
      </c>
      <c r="D73" s="40" t="s">
        <v>103</v>
      </c>
      <c r="E73" s="47">
        <v>4.084</v>
      </c>
      <c r="F73" s="47">
        <v>20.42</v>
      </c>
      <c r="G73" s="47">
        <v>24.504</v>
      </c>
    </row>
    <row r="74" spans="1:7" s="40" customFormat="1" ht="12.75">
      <c r="A74" s="36" t="s">
        <v>106</v>
      </c>
      <c r="B74" s="46" t="s">
        <v>91</v>
      </c>
      <c r="C74" s="40" t="s">
        <v>39</v>
      </c>
      <c r="D74" s="40" t="s">
        <v>103</v>
      </c>
      <c r="E74" s="47">
        <v>4.084</v>
      </c>
      <c r="F74" s="47">
        <v>20.42</v>
      </c>
      <c r="G74" s="47">
        <v>24.504</v>
      </c>
    </row>
    <row r="75" spans="1:7" s="40" customFormat="1" ht="12.75">
      <c r="A75" s="36" t="s">
        <v>106</v>
      </c>
      <c r="B75" s="46" t="s">
        <v>96</v>
      </c>
      <c r="C75" s="40" t="s">
        <v>39</v>
      </c>
      <c r="D75" s="40" t="s">
        <v>103</v>
      </c>
      <c r="E75" s="47">
        <v>2.334</v>
      </c>
      <c r="F75" s="47">
        <v>11.67</v>
      </c>
      <c r="G75" s="47">
        <v>14.004</v>
      </c>
    </row>
    <row r="76" spans="1:7" s="40" customFormat="1" ht="12.75">
      <c r="A76" s="36" t="s">
        <v>106</v>
      </c>
      <c r="B76" s="46" t="s">
        <v>97</v>
      </c>
      <c r="C76" s="40" t="s">
        <v>39</v>
      </c>
      <c r="D76" s="40" t="s">
        <v>103</v>
      </c>
      <c r="E76" s="47">
        <v>5</v>
      </c>
      <c r="F76" s="47">
        <v>25</v>
      </c>
      <c r="G76" s="47">
        <v>30</v>
      </c>
    </row>
    <row r="77" spans="1:7" s="40" customFormat="1" ht="12.75">
      <c r="A77" s="36" t="s">
        <v>152</v>
      </c>
      <c r="B77" s="46" t="s">
        <v>98</v>
      </c>
      <c r="C77" s="40" t="s">
        <v>39</v>
      </c>
      <c r="D77" s="40" t="s">
        <v>103</v>
      </c>
      <c r="E77" s="47">
        <v>2.334</v>
      </c>
      <c r="F77" s="47">
        <v>11.67</v>
      </c>
      <c r="G77" s="47">
        <v>14.004</v>
      </c>
    </row>
    <row r="78" spans="1:7" s="40" customFormat="1" ht="12.75">
      <c r="A78" s="36" t="s">
        <v>106</v>
      </c>
      <c r="B78" s="46" t="s">
        <v>100</v>
      </c>
      <c r="C78" s="40" t="s">
        <v>39</v>
      </c>
      <c r="D78" s="40" t="s">
        <v>104</v>
      </c>
      <c r="E78" s="47">
        <v>8.8692</v>
      </c>
      <c r="F78" s="47">
        <v>44.346</v>
      </c>
      <c r="G78" s="47">
        <v>53.2152</v>
      </c>
    </row>
    <row r="79" spans="1:7" s="40" customFormat="1" ht="12.75">
      <c r="A79" s="36" t="s">
        <v>151</v>
      </c>
      <c r="B79" s="46" t="s">
        <v>90</v>
      </c>
      <c r="C79" s="40" t="s">
        <v>39</v>
      </c>
      <c r="D79" s="40" t="s">
        <v>103</v>
      </c>
      <c r="E79" s="47">
        <v>8.084</v>
      </c>
      <c r="F79" s="47">
        <v>40.42</v>
      </c>
      <c r="G79" s="47">
        <v>48.504</v>
      </c>
    </row>
    <row r="80" spans="1:7" s="40" customFormat="1" ht="12.75">
      <c r="A80" s="36" t="s">
        <v>150</v>
      </c>
      <c r="B80" s="46" t="s">
        <v>73</v>
      </c>
      <c r="C80" s="40" t="s">
        <v>70</v>
      </c>
      <c r="D80" s="40" t="s">
        <v>122</v>
      </c>
      <c r="E80" s="47">
        <v>71.2</v>
      </c>
      <c r="F80" s="47">
        <v>356</v>
      </c>
      <c r="G80" s="47">
        <v>427.2</v>
      </c>
    </row>
    <row r="81" spans="1:7" s="40" customFormat="1" ht="12.75">
      <c r="A81" s="36" t="s">
        <v>106</v>
      </c>
      <c r="B81" s="46" t="s">
        <v>148</v>
      </c>
      <c r="C81" s="40" t="s">
        <v>36</v>
      </c>
      <c r="D81" s="40" t="s">
        <v>149</v>
      </c>
      <c r="E81" s="47"/>
      <c r="F81" s="47">
        <v>35</v>
      </c>
      <c r="G81" s="47">
        <v>35</v>
      </c>
    </row>
    <row r="82" spans="1:7" s="40" customFormat="1" ht="12.75">
      <c r="A82" s="60" t="s">
        <v>158</v>
      </c>
      <c r="B82" s="40" t="s">
        <v>57</v>
      </c>
      <c r="C82" s="40" t="s">
        <v>70</v>
      </c>
      <c r="D82" s="40" t="s">
        <v>147</v>
      </c>
      <c r="E82" s="41">
        <v>16.8</v>
      </c>
      <c r="F82" s="41">
        <v>96</v>
      </c>
      <c r="G82" s="41">
        <v>112.8</v>
      </c>
    </row>
    <row r="83" spans="1:7" s="40" customFormat="1" ht="12.75">
      <c r="A83" s="36" t="s">
        <v>106</v>
      </c>
      <c r="B83" s="46" t="s">
        <v>92</v>
      </c>
      <c r="C83" s="40" t="s">
        <v>39</v>
      </c>
      <c r="D83" s="40" t="s">
        <v>103</v>
      </c>
      <c r="E83" s="47">
        <v>4.084</v>
      </c>
      <c r="F83" s="47">
        <v>20.42</v>
      </c>
      <c r="G83" s="47">
        <v>24.504</v>
      </c>
    </row>
    <row r="84" spans="1:7" s="40" customFormat="1" ht="12.75">
      <c r="A84" s="36" t="s">
        <v>106</v>
      </c>
      <c r="B84" s="46" t="s">
        <v>93</v>
      </c>
      <c r="C84" s="40" t="s">
        <v>39</v>
      </c>
      <c r="D84" s="40" t="s">
        <v>103</v>
      </c>
      <c r="E84" s="47">
        <v>8.084</v>
      </c>
      <c r="F84" s="47">
        <v>40.42</v>
      </c>
      <c r="G84" s="47">
        <v>48.504</v>
      </c>
    </row>
    <row r="85" spans="1:7" s="40" customFormat="1" ht="12" customHeight="1">
      <c r="A85" s="36"/>
      <c r="E85" s="41"/>
      <c r="F85" s="41"/>
      <c r="G85" s="41"/>
    </row>
    <row r="86" spans="1:7" s="10" customFormat="1" ht="13.5" customHeight="1" thickBot="1">
      <c r="A86" s="17"/>
      <c r="E86" s="19">
        <f>SUM(E70:E85)</f>
        <v>242.29120000000006</v>
      </c>
      <c r="F86" s="19">
        <f>SUM(F70:F85)</f>
        <v>1298.456</v>
      </c>
      <c r="G86" s="19">
        <f>SUM(G70:G85)</f>
        <v>1540.7471999999998</v>
      </c>
    </row>
    <row r="87" spans="1:7" s="10" customFormat="1" ht="13.5" thickTop="1">
      <c r="A87" s="37"/>
      <c r="B87" s="8"/>
      <c r="C87" s="8"/>
      <c r="D87" s="8"/>
      <c r="E87" s="38"/>
      <c r="F87" s="38"/>
      <c r="G87" s="39"/>
    </row>
    <row r="88" spans="4:7" ht="13.5" thickBot="1">
      <c r="D88" s="48" t="s">
        <v>4</v>
      </c>
      <c r="E88" s="49">
        <f>E63+E86</f>
        <v>242.29120000000006</v>
      </c>
      <c r="F88" s="49">
        <f>F63+F86</f>
        <v>1300.186</v>
      </c>
      <c r="G88" s="49">
        <f>G63+G86</f>
        <v>1542.6272</v>
      </c>
    </row>
    <row r="89" ht="13.5" thickTop="1"/>
    <row r="90" spans="1:4" ht="12.75">
      <c r="A90" s="35"/>
      <c r="D90" s="7"/>
    </row>
    <row r="92" ht="18">
      <c r="A92" s="5" t="s">
        <v>25</v>
      </c>
    </row>
    <row r="94" spans="1:7" s="14" customFormat="1" ht="12.75">
      <c r="A94" s="26" t="s">
        <v>23</v>
      </c>
      <c r="B94" s="14" t="s">
        <v>13</v>
      </c>
      <c r="C94" s="14" t="s">
        <v>33</v>
      </c>
      <c r="D94" s="14" t="s">
        <v>24</v>
      </c>
      <c r="E94" s="27" t="s">
        <v>1</v>
      </c>
      <c r="F94" s="27" t="s">
        <v>3</v>
      </c>
      <c r="G94" s="27" t="s">
        <v>2</v>
      </c>
    </row>
    <row r="96" spans="1:7" s="40" customFormat="1" ht="12.75">
      <c r="A96" s="32" t="s">
        <v>82</v>
      </c>
      <c r="B96" s="40" t="s">
        <v>57</v>
      </c>
      <c r="C96" s="40" t="s">
        <v>70</v>
      </c>
      <c r="D96" s="40" t="s">
        <v>83</v>
      </c>
      <c r="E96" s="41">
        <v>25.2</v>
      </c>
      <c r="F96" s="41">
        <v>126</v>
      </c>
      <c r="G96" s="41">
        <v>151.2</v>
      </c>
    </row>
    <row r="97" spans="1:7" s="40" customFormat="1" ht="12.75">
      <c r="A97" s="36">
        <v>42412</v>
      </c>
      <c r="B97" s="40" t="s">
        <v>57</v>
      </c>
      <c r="C97" s="40" t="s">
        <v>70</v>
      </c>
      <c r="D97" s="40" t="s">
        <v>121</v>
      </c>
      <c r="E97" s="41">
        <v>8.4</v>
      </c>
      <c r="F97" s="41">
        <v>42</v>
      </c>
      <c r="G97" s="41">
        <v>50.4</v>
      </c>
    </row>
    <row r="98" spans="1:7" s="40" customFormat="1" ht="12.75">
      <c r="A98" s="32" t="s">
        <v>84</v>
      </c>
      <c r="B98" s="40" t="s">
        <v>85</v>
      </c>
      <c r="C98" s="40" t="s">
        <v>51</v>
      </c>
      <c r="D98" s="55" t="s">
        <v>109</v>
      </c>
      <c r="E98" s="41"/>
      <c r="F98" s="41">
        <v>10</v>
      </c>
      <c r="G98" s="41">
        <v>10</v>
      </c>
    </row>
    <row r="99" spans="1:7" s="40" customFormat="1" ht="12.75">
      <c r="A99" s="36">
        <v>42593</v>
      </c>
      <c r="B99" s="46" t="s">
        <v>95</v>
      </c>
      <c r="C99" s="40" t="s">
        <v>39</v>
      </c>
      <c r="D99" s="40" t="s">
        <v>103</v>
      </c>
      <c r="E99" s="47">
        <v>4.084</v>
      </c>
      <c r="F99" s="47">
        <v>20.42</v>
      </c>
      <c r="G99" s="47">
        <v>24.504</v>
      </c>
    </row>
    <row r="100" spans="1:7" s="40" customFormat="1" ht="12.75">
      <c r="A100" s="36">
        <v>42593</v>
      </c>
      <c r="B100" s="46" t="s">
        <v>99</v>
      </c>
      <c r="C100" s="40" t="s">
        <v>39</v>
      </c>
      <c r="D100" s="40" t="s">
        <v>104</v>
      </c>
      <c r="E100" s="47">
        <v>30.7192</v>
      </c>
      <c r="F100" s="47">
        <v>153.596</v>
      </c>
      <c r="G100" s="47">
        <v>184.3152</v>
      </c>
    </row>
    <row r="101" spans="1:7" s="40" customFormat="1" ht="12.75">
      <c r="A101" s="36">
        <v>42593</v>
      </c>
      <c r="B101" s="46" t="s">
        <v>101</v>
      </c>
      <c r="C101" s="40" t="s">
        <v>39</v>
      </c>
      <c r="D101" s="40" t="s">
        <v>104</v>
      </c>
      <c r="E101" s="47">
        <v>30.7192</v>
      </c>
      <c r="F101" s="47">
        <v>153.596</v>
      </c>
      <c r="G101" s="47">
        <v>184.3152</v>
      </c>
    </row>
    <row r="102" spans="1:7" s="40" customFormat="1" ht="12.75">
      <c r="A102" s="36">
        <v>42593</v>
      </c>
      <c r="B102" s="46" t="s">
        <v>102</v>
      </c>
      <c r="C102" s="40" t="s">
        <v>39</v>
      </c>
      <c r="D102" s="40" t="s">
        <v>104</v>
      </c>
      <c r="E102" s="47">
        <v>8.8692</v>
      </c>
      <c r="F102" s="47">
        <v>44.346</v>
      </c>
      <c r="G102" s="47">
        <v>53.2152</v>
      </c>
    </row>
    <row r="103" spans="1:7" s="40" customFormat="1" ht="12.75">
      <c r="A103" s="32"/>
      <c r="E103" s="41"/>
      <c r="F103" s="41"/>
      <c r="G103" s="41"/>
    </row>
    <row r="104" spans="4:7" ht="13.5" thickBot="1">
      <c r="D104" s="28"/>
      <c r="E104" s="19">
        <f>SUM(E70:E103)</f>
        <v>834.8652000000001</v>
      </c>
      <c r="F104" s="19">
        <f>SUM(F70:F103)</f>
        <v>4447.055999999999</v>
      </c>
      <c r="G104" s="19">
        <f>SUM(G70:G103)</f>
        <v>5282.0711999999985</v>
      </c>
    </row>
    <row r="105" ht="30" customHeight="1" thickTop="1">
      <c r="J105" s="43" t="e">
        <f>#REF!+G82+G96-350</f>
        <v>#REF!</v>
      </c>
    </row>
    <row r="106" spans="1:3" ht="18">
      <c r="A106" s="5" t="s">
        <v>11</v>
      </c>
      <c r="C106" s="2" t="s">
        <v>56</v>
      </c>
    </row>
    <row r="107" ht="12.75" customHeight="1"/>
    <row r="108" ht="28.5" customHeight="1"/>
    <row r="109" ht="19.5" customHeight="1">
      <c r="A109" s="5" t="s">
        <v>61</v>
      </c>
    </row>
    <row r="110" ht="12.75" customHeight="1"/>
    <row r="111" spans="2:5" ht="12.75" customHeight="1">
      <c r="B111" s="14" t="s">
        <v>14</v>
      </c>
      <c r="C111" s="14" t="s">
        <v>33</v>
      </c>
      <c r="D111" s="14" t="s">
        <v>13</v>
      </c>
      <c r="E111" s="15" t="s">
        <v>53</v>
      </c>
    </row>
    <row r="112" spans="2:5" ht="12.75" customHeight="1">
      <c r="B112" s="14"/>
      <c r="C112" s="14"/>
      <c r="D112" s="14"/>
      <c r="E112" s="15"/>
    </row>
    <row r="113" spans="1:5" ht="13.5" customHeight="1">
      <c r="A113" s="21" t="s">
        <v>47</v>
      </c>
      <c r="D113" s="11"/>
      <c r="E113" s="20"/>
    </row>
    <row r="114" spans="2:5" ht="13.5" customHeight="1">
      <c r="B114" s="2" t="s">
        <v>46</v>
      </c>
      <c r="C114" s="2" t="s">
        <v>38</v>
      </c>
      <c r="D114" s="11" t="s">
        <v>48</v>
      </c>
      <c r="E114" s="20">
        <f>85*6</f>
        <v>510</v>
      </c>
    </row>
    <row r="115" spans="2:5" ht="13.5" customHeight="1">
      <c r="B115" s="2" t="s">
        <v>46</v>
      </c>
      <c r="C115" s="2" t="s">
        <v>35</v>
      </c>
      <c r="D115" s="11" t="s">
        <v>49</v>
      </c>
      <c r="E115" s="20">
        <f>6*260</f>
        <v>1560</v>
      </c>
    </row>
    <row r="116" spans="2:5" ht="13.5" customHeight="1">
      <c r="B116" s="2" t="s">
        <v>57</v>
      </c>
      <c r="C116" s="2" t="s">
        <v>58</v>
      </c>
      <c r="D116" s="11" t="s">
        <v>59</v>
      </c>
      <c r="E116" s="25">
        <v>680</v>
      </c>
    </row>
    <row r="117" spans="2:5" ht="13.5" customHeight="1">
      <c r="B117" s="2" t="s">
        <v>50</v>
      </c>
      <c r="C117" s="2" t="s">
        <v>58</v>
      </c>
      <c r="D117" s="11" t="s">
        <v>60</v>
      </c>
      <c r="E117" s="25">
        <v>97</v>
      </c>
    </row>
    <row r="118" spans="2:5" ht="13.5" customHeight="1">
      <c r="B118" s="2" t="s">
        <v>62</v>
      </c>
      <c r="C118" s="2" t="s">
        <v>51</v>
      </c>
      <c r="D118" s="11" t="s">
        <v>169</v>
      </c>
      <c r="E118" s="25">
        <f>516.66*3</f>
        <v>1549.98</v>
      </c>
    </row>
    <row r="119" spans="2:5" ht="13.5" customHeight="1">
      <c r="B119" s="2" t="s">
        <v>65</v>
      </c>
      <c r="C119" s="2" t="s">
        <v>35</v>
      </c>
      <c r="D119" s="11" t="s">
        <v>81</v>
      </c>
      <c r="E119" s="25">
        <v>400</v>
      </c>
    </row>
    <row r="120" spans="2:5" ht="13.5" customHeight="1">
      <c r="B120" s="2" t="s">
        <v>173</v>
      </c>
      <c r="C120" s="2" t="s">
        <v>174</v>
      </c>
      <c r="D120" s="11" t="s">
        <v>175</v>
      </c>
      <c r="E120" s="25">
        <f>1547.76+2886.88+1723.02+250</f>
        <v>6407.66</v>
      </c>
    </row>
    <row r="121" spans="2:5" ht="25.5" customHeight="1">
      <c r="B121" s="2" t="s">
        <v>170</v>
      </c>
      <c r="C121" s="11" t="s">
        <v>171</v>
      </c>
      <c r="D121" s="11" t="s">
        <v>172</v>
      </c>
      <c r="E121" s="25">
        <v>1800</v>
      </c>
    </row>
    <row r="122" spans="1:5" ht="13.5" customHeight="1">
      <c r="A122" s="1" t="s">
        <v>159</v>
      </c>
      <c r="B122" s="2" t="s">
        <v>112</v>
      </c>
      <c r="C122" s="2" t="s">
        <v>113</v>
      </c>
      <c r="D122" s="11" t="s">
        <v>114</v>
      </c>
      <c r="E122" s="25">
        <v>14.16</v>
      </c>
    </row>
    <row r="123" spans="1:5" ht="13.5" customHeight="1">
      <c r="A123" s="1" t="s">
        <v>159</v>
      </c>
      <c r="B123" s="2" t="s">
        <v>115</v>
      </c>
      <c r="C123" s="2" t="s">
        <v>116</v>
      </c>
      <c r="D123" s="11" t="s">
        <v>117</v>
      </c>
      <c r="E123" s="25">
        <v>21.9</v>
      </c>
    </row>
    <row r="124" spans="1:5" ht="13.5" customHeight="1">
      <c r="A124" s="1" t="s">
        <v>159</v>
      </c>
      <c r="B124" s="2" t="s">
        <v>163</v>
      </c>
      <c r="C124" s="2" t="s">
        <v>113</v>
      </c>
      <c r="D124" s="11" t="s">
        <v>164</v>
      </c>
      <c r="E124" s="25">
        <v>91.18</v>
      </c>
    </row>
    <row r="125" spans="1:5" ht="13.5" customHeight="1">
      <c r="A125" s="1" t="s">
        <v>159</v>
      </c>
      <c r="B125" s="2" t="s">
        <v>160</v>
      </c>
      <c r="C125" s="2" t="s">
        <v>161</v>
      </c>
      <c r="D125" s="11" t="s">
        <v>162</v>
      </c>
      <c r="E125" s="25">
        <v>37.2</v>
      </c>
    </row>
    <row r="126" ht="12.75" customHeight="1">
      <c r="E126" s="12"/>
    </row>
    <row r="127" ht="12.75" customHeight="1">
      <c r="E127" s="18">
        <f>SUM(E113:E126)</f>
        <v>13169.08</v>
      </c>
    </row>
    <row r="128" ht="33.75" customHeight="1">
      <c r="E128" s="12"/>
    </row>
    <row r="129" ht="19.5" customHeight="1">
      <c r="A129" s="5" t="s">
        <v>26</v>
      </c>
    </row>
    <row r="130" ht="12.75" customHeight="1"/>
    <row r="131" spans="2:5" ht="12.75" customHeight="1">
      <c r="B131" s="14" t="s">
        <v>14</v>
      </c>
      <c r="C131" s="14" t="s">
        <v>33</v>
      </c>
      <c r="D131" s="14" t="s">
        <v>13</v>
      </c>
      <c r="E131" s="15" t="s">
        <v>6</v>
      </c>
    </row>
    <row r="132" spans="2:5" ht="12.75" customHeight="1">
      <c r="B132" s="14"/>
      <c r="C132" s="14"/>
      <c r="D132" s="14"/>
      <c r="E132" s="15"/>
    </row>
    <row r="133" spans="2:5" ht="12.75" customHeight="1">
      <c r="B133" s="2" t="s">
        <v>27</v>
      </c>
      <c r="C133" s="2" t="s">
        <v>41</v>
      </c>
      <c r="D133" s="2" t="s">
        <v>29</v>
      </c>
      <c r="E133" s="12">
        <v>3422.87</v>
      </c>
    </row>
    <row r="134" spans="2:5" ht="12.75" customHeight="1">
      <c r="B134" s="2" t="s">
        <v>28</v>
      </c>
      <c r="C134" s="2" t="s">
        <v>41</v>
      </c>
      <c r="D134" s="2" t="s">
        <v>30</v>
      </c>
      <c r="E134" s="12">
        <v>3422.87</v>
      </c>
    </row>
    <row r="135" ht="30" customHeight="1"/>
    <row r="136" spans="1:3" ht="18">
      <c r="A136" s="5" t="s">
        <v>31</v>
      </c>
      <c r="C136" s="2" t="s">
        <v>7</v>
      </c>
    </row>
    <row r="137" ht="11.25" customHeight="1">
      <c r="A137" s="5"/>
    </row>
    <row r="138" spans="1:2" ht="32.25" customHeight="1">
      <c r="A138" s="5" t="s">
        <v>67</v>
      </c>
      <c r="B138" s="2" t="s">
        <v>7</v>
      </c>
    </row>
    <row r="139" ht="18">
      <c r="A139" s="5"/>
    </row>
    <row r="140" spans="1:6" ht="18">
      <c r="A140" s="5" t="s">
        <v>74</v>
      </c>
      <c r="E140" s="27" t="s">
        <v>76</v>
      </c>
      <c r="F140" s="27" t="s">
        <v>77</v>
      </c>
    </row>
    <row r="142" spans="2:5" ht="12.75">
      <c r="B142" s="2" t="s">
        <v>56</v>
      </c>
      <c r="E142" s="42"/>
    </row>
    <row r="144" ht="18">
      <c r="A144" s="5" t="s">
        <v>75</v>
      </c>
    </row>
    <row r="146" spans="1:7" s="40" customFormat="1" ht="12.75">
      <c r="A146" s="36" t="s">
        <v>106</v>
      </c>
      <c r="B146" s="40" t="s">
        <v>66</v>
      </c>
      <c r="C146" s="40" t="s">
        <v>79</v>
      </c>
      <c r="D146" s="40" t="s">
        <v>80</v>
      </c>
      <c r="E146" s="41">
        <v>89.16</v>
      </c>
      <c r="G146" s="41"/>
    </row>
    <row r="147" spans="1:7" s="40" customFormat="1" ht="12.75">
      <c r="A147" s="36" t="s">
        <v>106</v>
      </c>
      <c r="B147" s="40" t="s">
        <v>66</v>
      </c>
      <c r="C147" s="40" t="s">
        <v>79</v>
      </c>
      <c r="D147" s="40" t="s">
        <v>119</v>
      </c>
      <c r="E147" s="41">
        <v>60</v>
      </c>
      <c r="G147" s="41"/>
    </row>
    <row r="148" spans="1:7" s="40" customFormat="1" ht="12.75">
      <c r="A148" s="36" t="s">
        <v>106</v>
      </c>
      <c r="B148" s="40" t="s">
        <v>66</v>
      </c>
      <c r="C148" s="40" t="s">
        <v>79</v>
      </c>
      <c r="D148" s="40" t="s">
        <v>120</v>
      </c>
      <c r="E148" s="41">
        <v>60</v>
      </c>
      <c r="G148" s="41"/>
    </row>
  </sheetData>
  <sheetProtection/>
  <mergeCells count="1">
    <mergeCell ref="A51:G51"/>
  </mergeCells>
  <printOptions horizontalCentered="1" verticalCentered="1"/>
  <pageMargins left="0.7480314960629921" right="0.7480314960629921" top="0.4724409448818898" bottom="0.7480314960629921" header="0.2755905511811024" footer="0.2755905511811024"/>
  <pageSetup cellComments="asDisplayed" fitToHeight="2" fitToWidth="1" horizontalDpi="600" verticalDpi="600" orientation="landscape" paperSize="9" scale="47" r:id="rId1"/>
  <headerFooter alignWithMargins="0">
    <oddHeader>&amp;R&amp;"Verdana,Bold"&amp;11
</oddHeader>
    <oddFooter>&amp;L&amp;D&amp;C&amp;P&amp;R&amp;D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2016-12-22T12:45:26Z</cp:lastPrinted>
  <dcterms:created xsi:type="dcterms:W3CDTF">2006-04-20T12:59:32Z</dcterms:created>
  <dcterms:modified xsi:type="dcterms:W3CDTF">2016-12-28T13:32:43Z</dcterms:modified>
  <cp:category/>
  <cp:version/>
  <cp:contentType/>
  <cp:contentStatus/>
</cp:coreProperties>
</file>