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General" sheetId="1" r:id="rId1"/>
  </sheets>
  <externalReferences>
    <externalReference r:id="rId4"/>
  </externalReferences>
  <definedNames>
    <definedName name="_xlnm.Print_Area" localSheetId="0">'General'!$A$1:$G$167</definedName>
  </definedNames>
  <calcPr fullCalcOnLoad="1"/>
</workbook>
</file>

<file path=xl/sharedStrings.xml><?xml version="1.0" encoding="utf-8"?>
<sst xmlns="http://schemas.openxmlformats.org/spreadsheetml/2006/main" count="359" uniqueCount="227">
  <si>
    <t>PITSTONE PARISH COUNCIL</t>
  </si>
  <si>
    <t>VAT</t>
  </si>
  <si>
    <t>Gross</t>
  </si>
  <si>
    <t>Net</t>
  </si>
  <si>
    <t>TOTAL INCOMINGS</t>
  </si>
  <si>
    <t>dd</t>
  </si>
  <si>
    <t>Amount</t>
  </si>
  <si>
    <t>Invoice Date</t>
  </si>
  <si>
    <t>See attached sheet</t>
  </si>
  <si>
    <t>,</t>
  </si>
  <si>
    <t>Y</t>
  </si>
  <si>
    <t>Eon</t>
  </si>
  <si>
    <t>CNG</t>
  </si>
  <si>
    <t>Summary of those in credit:</t>
  </si>
  <si>
    <t>Company</t>
  </si>
  <si>
    <t>Name</t>
  </si>
  <si>
    <t>Description</t>
  </si>
  <si>
    <t>TOTAL VALUE OF TRANSFERS BETWEEN ACCOUNTS</t>
  </si>
  <si>
    <t>bacs</t>
  </si>
  <si>
    <t xml:space="preserve">TOTAL OUTGOINGS </t>
  </si>
  <si>
    <t>NatWest</t>
  </si>
  <si>
    <t>Reserve account interest</t>
  </si>
  <si>
    <t>Trans Ref/Chq No</t>
  </si>
  <si>
    <t>auto</t>
  </si>
  <si>
    <t>various</t>
  </si>
  <si>
    <t>All employees + HMRC</t>
  </si>
  <si>
    <t>South Beds Driving</t>
  </si>
  <si>
    <t>Date of Invoice</t>
  </si>
  <si>
    <t>Invoice/Description</t>
  </si>
  <si>
    <t>Debtors Summary/Overdue Invoices/Income Outstanding:</t>
  </si>
  <si>
    <t>Amounts not yet due to the parish council:</t>
  </si>
  <si>
    <t>Devolved Services 2017-18</t>
  </si>
  <si>
    <t>Devolved Services 2018-19</t>
  </si>
  <si>
    <t>Hire of pavilion car park</t>
  </si>
  <si>
    <t>S106 account interest</t>
  </si>
  <si>
    <t>Payment due 1/4/17</t>
  </si>
  <si>
    <t>Payment due 1/4/18</t>
  </si>
  <si>
    <t>Bank Reconciliation &amp; S106 Summary:</t>
  </si>
  <si>
    <t>Roderick Wilson</t>
  </si>
  <si>
    <t>Tree works on Recreation Ground and The Crescent</t>
  </si>
  <si>
    <t>Beneficiary</t>
  </si>
  <si>
    <t>Cost Centre</t>
  </si>
  <si>
    <t>Lighting</t>
  </si>
  <si>
    <t>Sports &amp; Leisure</t>
  </si>
  <si>
    <t>General Administration</t>
  </si>
  <si>
    <t>Finance</t>
  </si>
  <si>
    <t>S106</t>
  </si>
  <si>
    <t>PPP</t>
  </si>
  <si>
    <t>Paying in reference</t>
  </si>
  <si>
    <t>Agency Services</t>
  </si>
  <si>
    <t>Beneficiary (inc registration number where applicable)</t>
  </si>
  <si>
    <t>Purpose of grant / donation and time period to which it relates</t>
  </si>
  <si>
    <t>Employment &amp; training</t>
  </si>
  <si>
    <t>J Leonard</t>
  </si>
  <si>
    <t>Devolved Services</t>
  </si>
  <si>
    <t>Grass cutting and footpath maintenance during 2016</t>
  </si>
  <si>
    <t>R Porter</t>
  </si>
  <si>
    <t>2016/17</t>
  </si>
  <si>
    <t>2015/16</t>
  </si>
  <si>
    <t>Footpath maintenance during 2016, £280 per cut est 1/2 cuts</t>
  </si>
  <si>
    <t>Grass cutting in Castlemead playgrounds, £85 per cut est 6 cuts</t>
  </si>
  <si>
    <t>Misc grass cutting £260per cut est 6 cuts, 2016</t>
  </si>
  <si>
    <t>AVDC</t>
  </si>
  <si>
    <t>Play Around the Parishes, 2 x £310 in summer holidays</t>
  </si>
  <si>
    <t>RMAV</t>
  </si>
  <si>
    <t>50% final fee for stage for Party in the Park community event</t>
  </si>
  <si>
    <t>Opus</t>
  </si>
  <si>
    <t>Youth Café</t>
  </si>
  <si>
    <t>Admin</t>
  </si>
  <si>
    <t>PPP over-payment</t>
  </si>
  <si>
    <t>Masons Stores</t>
  </si>
  <si>
    <t>PPP0216/026</t>
  </si>
  <si>
    <t>A J Groom &amp; Son Ltd</t>
  </si>
  <si>
    <t>P&amp;IU FC (Seniors)</t>
  </si>
  <si>
    <t>Footworks</t>
  </si>
  <si>
    <t>Net Amount</t>
  </si>
  <si>
    <t>Pitch hire in March</t>
  </si>
  <si>
    <t>P&amp;ICU FC (Sunday)</t>
  </si>
  <si>
    <t>Sub total of standard bacs/cheques</t>
  </si>
  <si>
    <t>Sub total of grants and donations</t>
  </si>
  <si>
    <t>Sub total of direct debits</t>
  </si>
  <si>
    <t>Second half precept payment due 1/6/16</t>
  </si>
  <si>
    <t>None</t>
  </si>
  <si>
    <t>P&amp;IUFC</t>
  </si>
  <si>
    <t>Pavilion redevelopment</t>
  </si>
  <si>
    <t>Grant towards ball stop netting, once they have progressed project</t>
  </si>
  <si>
    <t>Planning application fee</t>
  </si>
  <si>
    <t>Commitments / Amounts not yet invoiced to the parish council / work not yet completed:</t>
  </si>
  <si>
    <t>J Groom</t>
  </si>
  <si>
    <t>Install new goal at Hever Close</t>
  </si>
  <si>
    <t>Dave Rollins</t>
  </si>
  <si>
    <t>Café Manager services May-July + enrolment with action for youth</t>
  </si>
  <si>
    <t>BHB</t>
  </si>
  <si>
    <t>Ivinghoe Parish Council</t>
  </si>
  <si>
    <t>SI-6  BHB leaflets and banner</t>
  </si>
  <si>
    <t>BALC</t>
  </si>
  <si>
    <t>Sage</t>
  </si>
  <si>
    <t>Accounting and payroll service subscription</t>
  </si>
  <si>
    <t>Pitstone Memorial Hall</t>
  </si>
  <si>
    <t xml:space="preserve">Total confidential transactions (salary &amp; HMRC) </t>
  </si>
  <si>
    <t>The Blindman Ltd</t>
  </si>
  <si>
    <t>PPP0216/001</t>
  </si>
  <si>
    <t>PPP0216/012</t>
  </si>
  <si>
    <t>Michael Anthony</t>
  </si>
  <si>
    <t>PPP0216/050</t>
  </si>
  <si>
    <t>T&amp;S Treecare</t>
  </si>
  <si>
    <t>PPP0216/076</t>
  </si>
  <si>
    <t>Singalong with Helen</t>
  </si>
  <si>
    <t>PPP0216/077</t>
  </si>
  <si>
    <t>Aspect Corporate Clothing</t>
  </si>
  <si>
    <t>PPP0216/089</t>
  </si>
  <si>
    <t>Plumber/Maintenance</t>
  </si>
  <si>
    <t>PPP0216/103</t>
  </si>
  <si>
    <t>Martin Keable</t>
  </si>
  <si>
    <t>PPP0516/002</t>
  </si>
  <si>
    <t>Panache Interiors</t>
  </si>
  <si>
    <t>Barry Cato Motor Repairs</t>
  </si>
  <si>
    <t>PPP0516/032</t>
  </si>
  <si>
    <t>Ivinghoe Turf Ltd</t>
  </si>
  <si>
    <t>PPP0516/042</t>
  </si>
  <si>
    <t>Financially Prudent</t>
  </si>
  <si>
    <t>PPP0516/049</t>
  </si>
  <si>
    <t>Ridgeways</t>
  </si>
  <si>
    <t>PPP0516/054</t>
  </si>
  <si>
    <t>Tring Market Auctions</t>
  </si>
  <si>
    <t>PPP0516/064</t>
  </si>
  <si>
    <t>Marsworth Pre School</t>
  </si>
  <si>
    <t>PPP0516/067</t>
  </si>
  <si>
    <t>Handyman Dave</t>
  </si>
  <si>
    <t>PPP0516/087</t>
  </si>
  <si>
    <t>Waterside Café</t>
  </si>
  <si>
    <t>PPP0516/105</t>
  </si>
  <si>
    <t>Ashbys Chartered Accountants</t>
  </si>
  <si>
    <t>PPP0516/157</t>
  </si>
  <si>
    <t>Beacon View Windows</t>
  </si>
  <si>
    <t>PPP0516/163</t>
  </si>
  <si>
    <t>Sports Therapist</t>
  </si>
  <si>
    <t>PPP0516/165</t>
  </si>
  <si>
    <t>Miramar Design</t>
  </si>
  <si>
    <t>PPP0516/180</t>
  </si>
  <si>
    <t>Travel Expressions</t>
  </si>
  <si>
    <t>PPP0516/181</t>
  </si>
  <si>
    <t>Creases Ironing Service</t>
  </si>
  <si>
    <t>PPP0516/191</t>
  </si>
  <si>
    <t>CMC Golf Europe</t>
  </si>
  <si>
    <t>PPP0516/193</t>
  </si>
  <si>
    <t>Tring Showstoppers</t>
  </si>
  <si>
    <t>PPP0516/205</t>
  </si>
  <si>
    <t>The Dog Runner</t>
  </si>
  <si>
    <t>PPP0516/206</t>
  </si>
  <si>
    <t>The Tyre Changers</t>
  </si>
  <si>
    <t>PPP0516/208</t>
  </si>
  <si>
    <t>CG Performance</t>
  </si>
  <si>
    <t>Greensleeves</t>
  </si>
  <si>
    <t>PPP0516/300</t>
  </si>
  <si>
    <t>Cheddington Pre School</t>
  </si>
  <si>
    <t>PPP0516/066</t>
  </si>
  <si>
    <t>Windmill Pharmacy</t>
  </si>
  <si>
    <t>PPP0516/301</t>
  </si>
  <si>
    <t>Manor House Music</t>
  </si>
  <si>
    <t>PPP0516/305</t>
  </si>
  <si>
    <t>SI-40 Pitch hire in April and May plus replacement bin</t>
  </si>
  <si>
    <t>SI-41 pitch hire in April and May</t>
  </si>
  <si>
    <t>P&amp;I JFC</t>
  </si>
  <si>
    <t>SI-42 pitch hire in April and May</t>
  </si>
  <si>
    <t>JUNE 2016 FINANCIAL SUMMARY</t>
  </si>
  <si>
    <t>Charles Arnold Baker (£65 + P&amp;P)</t>
  </si>
  <si>
    <t>Wicksteed</t>
  </si>
  <si>
    <t>Playground repairs</t>
  </si>
  <si>
    <t>Martin London</t>
  </si>
  <si>
    <t>Transport for Bucks</t>
  </si>
  <si>
    <t>Highways &amp; Paths Project</t>
  </si>
  <si>
    <t>Stage 1 Road Safety Audit re implementation of BHB (£2640 funded by LAF)</t>
  </si>
  <si>
    <t xml:space="preserve">Receipts received to 31 May 2016, paid into a NatWest account </t>
  </si>
  <si>
    <t>Inter-account transfers approved at 30 June 2016 meeting</t>
  </si>
  <si>
    <t>Paid in advance / credit balance</t>
  </si>
  <si>
    <t>slip 000110</t>
  </si>
  <si>
    <t>slip 000111</t>
  </si>
  <si>
    <t>F  R Jeffery Coal Merchant</t>
  </si>
  <si>
    <t>slip 000112</t>
  </si>
  <si>
    <t>David Gooch</t>
  </si>
  <si>
    <t>Top soil from pavilion</t>
  </si>
  <si>
    <t>PPP0516/006 - amended invoice to reflect 1 edition.  Cancelled future ads.</t>
  </si>
  <si>
    <t>PPP0516/209 - amended invoice to reflect 1 edition.  Cancelled future ads.</t>
  </si>
  <si>
    <t>Receipts received to 24 June 2016, paid into Unity account</t>
  </si>
  <si>
    <t>Farawade Limited</t>
  </si>
  <si>
    <t>Fire equipment annual service at pavilion</t>
  </si>
  <si>
    <t>Electricity at pavilion 30/4-30/5/16</t>
  </si>
  <si>
    <t>Direct debits noted at 30 June 2016 meeting</t>
  </si>
  <si>
    <t>Street lighting 1-31/5/16</t>
  </si>
  <si>
    <t>Gas at pavilion 31/5/16</t>
  </si>
  <si>
    <t>May hall hire</t>
  </si>
  <si>
    <t>September hall hire (not previously invoiced)</t>
  </si>
  <si>
    <t>Pavilion ground maintenance for May</t>
  </si>
  <si>
    <t>R Haynes</t>
  </si>
  <si>
    <t>General Maintenance</t>
  </si>
  <si>
    <t>Bus shelter cleaning in May</t>
  </si>
  <si>
    <t>Bus shelter cleaning in June</t>
  </si>
  <si>
    <t>Mark Harrod Ltd</t>
  </si>
  <si>
    <t>Park goal for Hever Close kicking area (minus returned lock in wedges £24)</t>
  </si>
  <si>
    <t>Mrs S J Gregory</t>
  </si>
  <si>
    <t xml:space="preserve">Annual assembly serve and supply refreshments </t>
  </si>
  <si>
    <t>IAC Audit &amp; Consultancy Ltd</t>
  </si>
  <si>
    <t>Internal audit services on 2/6/16</t>
  </si>
  <si>
    <t>Lamps &amp; Tubes Illuminations Ltd</t>
  </si>
  <si>
    <t>Street Lighting</t>
  </si>
  <si>
    <t>Repairs to 4 columns</t>
  </si>
  <si>
    <t>Pitch hire over-payment</t>
  </si>
  <si>
    <t>P&amp;ICU FC</t>
  </si>
  <si>
    <t>6/16</t>
  </si>
  <si>
    <t>Budget Monitor:</t>
  </si>
  <si>
    <t>J Leonard Limited</t>
  </si>
  <si>
    <t>Grass verge cutting</t>
  </si>
  <si>
    <t>Right of Way maintenance</t>
  </si>
  <si>
    <t>D J Nicholls</t>
  </si>
  <si>
    <t>Solid state hard drive to upgrade council laptop</t>
  </si>
  <si>
    <t>Grants &amp; donations approved on 30 June 2016 from Unity</t>
  </si>
  <si>
    <t>Insurance amendments</t>
  </si>
  <si>
    <t>Park goal added to playground equipment section.  Premium amendment £1.74 deferred until next renewal date 1/10/16.  No other amendments required.</t>
  </si>
  <si>
    <t>Information Commissioners Office</t>
  </si>
  <si>
    <t>Annual renewal of registration as data controller</t>
  </si>
  <si>
    <t>chq 300065</t>
  </si>
  <si>
    <t>00-108134-1-4661697-1</t>
  </si>
  <si>
    <t>Playground repairs tbc</t>
  </si>
  <si>
    <t>Fire Safety Log Book</t>
  </si>
  <si>
    <t>L Eagling expenses</t>
  </si>
  <si>
    <t>Expenditure from Unity approved on 30 June 2016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</si>
</sst>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_-;\-* #,##0.000_-;_-* &quot;-&quot;???_-;_-@_-"/>
    <numFmt numFmtId="165" formatCode="0.0"/>
    <numFmt numFmtId="166" formatCode="_-&quot;£&quot;* #,##0.0_-;\-&quot;£&quot;* #,##0.0_-;_-&quot;£&quot;* &quot;-&quot;??_-;_-@_-"/>
    <numFmt numFmtId="167" formatCode="_-&quot;£&quot;* #,##0_-;\-&quot;£&quot;* #,##0_-;_-&quot;£&quot;* &quot;-&quot;??_-;_-@_-"/>
    <numFmt numFmtId="168" formatCode="#,##0_ ;\-#,##0\ "/>
    <numFmt numFmtId="169" formatCode="&quot;£&quot;#,##0.0;\-&quot;£&quot;#,##0.0"/>
    <numFmt numFmtId="170" formatCode="[$-809]dd\ mmmm\ yyyy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;[Red]\-&quot;£&quot;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4" fillId="0" borderId="0" xfId="0" applyNumberFormat="1" applyFont="1" applyBorder="1" applyAlignment="1">
      <alignment horizontal="center" wrapText="1"/>
    </xf>
    <xf numFmtId="44" fontId="4" fillId="0" borderId="0" xfId="44" applyFont="1" applyBorder="1" applyAlignment="1">
      <alignment/>
    </xf>
    <xf numFmtId="43" fontId="0" fillId="0" borderId="0" xfId="42" applyFont="1" applyAlignment="1">
      <alignment/>
    </xf>
    <xf numFmtId="0" fontId="0" fillId="0" borderId="0" xfId="0" applyFont="1" applyFill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44" fontId="0" fillId="0" borderId="0" xfId="44" applyFont="1" applyAlignment="1">
      <alignment horizontal="right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4" fontId="0" fillId="0" borderId="0" xfId="42" applyNumberFormat="1" applyFont="1" applyFill="1" applyBorder="1" applyAlignment="1">
      <alignment/>
    </xf>
    <xf numFmtId="44" fontId="0" fillId="0" borderId="0" xfId="44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 horizontal="right"/>
    </xf>
    <xf numFmtId="43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44" fontId="0" fillId="0" borderId="10" xfId="44" applyFont="1" applyBorder="1" applyAlignment="1">
      <alignment horizontal="right"/>
    </xf>
    <xf numFmtId="44" fontId="4" fillId="0" borderId="11" xfId="44" applyFont="1" applyBorder="1" applyAlignment="1">
      <alignment/>
    </xf>
    <xf numFmtId="0" fontId="4" fillId="0" borderId="0" xfId="0" applyFont="1" applyAlignment="1">
      <alignment horizontal="center" vertical="top"/>
    </xf>
    <xf numFmtId="44" fontId="4" fillId="0" borderId="0" xfId="44" applyFont="1" applyAlignment="1">
      <alignment horizontal="center" vertical="top"/>
    </xf>
    <xf numFmtId="0" fontId="4" fillId="0" borderId="0" xfId="0" applyFont="1" applyAlignment="1">
      <alignment vertical="top"/>
    </xf>
    <xf numFmtId="6" fontId="0" fillId="0" borderId="0" xfId="44" applyNumberFormat="1" applyFont="1" applyAlignment="1">
      <alignment horizontal="right"/>
    </xf>
    <xf numFmtId="0" fontId="0" fillId="0" borderId="12" xfId="0" applyFont="1" applyBorder="1" applyAlignment="1">
      <alignment horizontal="center"/>
    </xf>
    <xf numFmtId="6" fontId="0" fillId="0" borderId="0" xfId="44" applyNumberFormat="1" applyFont="1" applyFill="1" applyAlignment="1">
      <alignment horizontal="right"/>
    </xf>
    <xf numFmtId="0" fontId="4" fillId="0" borderId="0" xfId="0" applyFont="1" applyAlignment="1">
      <alignment vertical="top" wrapText="1"/>
    </xf>
    <xf numFmtId="43" fontId="4" fillId="0" borderId="11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8" fontId="0" fillId="0" borderId="0" xfId="44" applyNumberFormat="1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44" fontId="4" fillId="0" borderId="0" xfId="44" applyFont="1" applyAlignment="1">
      <alignment horizontal="center"/>
    </xf>
    <xf numFmtId="0" fontId="0" fillId="0" borderId="0" xfId="0" applyFont="1" applyAlignment="1" quotePrefix="1">
      <alignment horizontal="center"/>
    </xf>
    <xf numFmtId="0" fontId="4" fillId="0" borderId="11" xfId="0" applyFont="1" applyBorder="1" applyAlignment="1">
      <alignment/>
    </xf>
    <xf numFmtId="44" fontId="4" fillId="0" borderId="11" xfId="44" applyNumberFormat="1" applyFont="1" applyBorder="1" applyAlignment="1">
      <alignment/>
    </xf>
    <xf numFmtId="0" fontId="4" fillId="0" borderId="0" xfId="0" applyFont="1" applyAlignment="1">
      <alignment horizontal="center"/>
    </xf>
    <xf numFmtId="44" fontId="4" fillId="0" borderId="0" xfId="44" applyFont="1" applyAlignment="1">
      <alignment/>
    </xf>
    <xf numFmtId="44" fontId="0" fillId="0" borderId="0" xfId="0" applyNumberFormat="1" applyFont="1" applyAlignment="1">
      <alignment/>
    </xf>
    <xf numFmtId="13" fontId="0" fillId="0" borderId="0" xfId="44" applyNumberFormat="1" applyFont="1" applyAlignment="1" quotePrefix="1">
      <alignment horizontal="right"/>
    </xf>
    <xf numFmtId="44" fontId="0" fillId="0" borderId="12" xfId="44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43" fontId="0" fillId="0" borderId="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e%202016%20Financial%20Summary%20Confidenti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</sheetNames>
    <sheetDataSet>
      <sheetData sheetId="0">
        <row r="15">
          <cell r="D15">
            <v>14.63</v>
          </cell>
          <cell r="E15">
            <v>4609.34</v>
          </cell>
          <cell r="F15">
            <v>4623.97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9"/>
  <sheetViews>
    <sheetView tabSelected="1" workbookViewId="0" topLeftCell="A128">
      <selection activeCell="C141" sqref="C141"/>
    </sheetView>
  </sheetViews>
  <sheetFormatPr defaultColWidth="9.140625" defaultRowHeight="12.75"/>
  <cols>
    <col min="1" max="1" width="23.7109375" style="1" customWidth="1"/>
    <col min="2" max="2" width="32.8515625" style="2" customWidth="1"/>
    <col min="3" max="3" width="26.8515625" style="2" customWidth="1"/>
    <col min="4" max="4" width="80.421875" style="2" customWidth="1"/>
    <col min="5" max="5" width="13.00390625" style="3" customWidth="1"/>
    <col min="6" max="6" width="14.140625" style="3" customWidth="1"/>
    <col min="7" max="7" width="20.8515625" style="3" customWidth="1"/>
    <col min="8" max="8" width="12.28125" style="2" customWidth="1"/>
    <col min="9" max="16384" width="9.140625" style="2" customWidth="1"/>
  </cols>
  <sheetData>
    <row r="1" spans="1:7" s="39" customFormat="1" ht="20.25">
      <c r="A1" s="1"/>
      <c r="B1" s="2"/>
      <c r="C1" s="2"/>
      <c r="D1" s="43" t="s">
        <v>0</v>
      </c>
      <c r="E1" s="3"/>
      <c r="F1" s="3"/>
      <c r="G1" s="3"/>
    </row>
    <row r="2" spans="1:7" s="39" customFormat="1" ht="20.25">
      <c r="A2" s="1" t="s">
        <v>9</v>
      </c>
      <c r="B2" s="2"/>
      <c r="C2" s="2"/>
      <c r="D2" s="43" t="s">
        <v>165</v>
      </c>
      <c r="E2" s="3"/>
      <c r="F2" s="3"/>
      <c r="G2" s="3"/>
    </row>
    <row r="3" ht="18">
      <c r="D3" s="4"/>
    </row>
    <row r="4" ht="12.75">
      <c r="D4" s="15"/>
    </row>
    <row r="5" spans="1:7" s="39" customFormat="1" ht="18">
      <c r="A5" s="5" t="s">
        <v>226</v>
      </c>
      <c r="B5" s="2"/>
      <c r="C5" s="2"/>
      <c r="D5" s="4"/>
      <c r="E5" s="3"/>
      <c r="F5" s="3"/>
      <c r="G5" s="3"/>
    </row>
    <row r="6" spans="1:4" ht="18">
      <c r="A6" s="5"/>
      <c r="D6" s="4"/>
    </row>
    <row r="7" spans="1:7" ht="12.75">
      <c r="A7" s="26" t="s">
        <v>22</v>
      </c>
      <c r="B7" s="28" t="s">
        <v>40</v>
      </c>
      <c r="C7" s="28" t="s">
        <v>41</v>
      </c>
      <c r="D7" s="19" t="s">
        <v>16</v>
      </c>
      <c r="E7" s="27" t="s">
        <v>1</v>
      </c>
      <c r="F7" s="27" t="s">
        <v>3</v>
      </c>
      <c r="G7" s="27" t="s">
        <v>2</v>
      </c>
    </row>
    <row r="8" ht="12.75">
      <c r="P8" s="2" t="s">
        <v>10</v>
      </c>
    </row>
    <row r="9" spans="1:7" ht="12.75">
      <c r="A9" s="1" t="s">
        <v>24</v>
      </c>
      <c r="B9" s="2" t="s">
        <v>25</v>
      </c>
      <c r="C9" s="2" t="s">
        <v>52</v>
      </c>
      <c r="D9" s="15" t="s">
        <v>99</v>
      </c>
      <c r="E9" s="3">
        <f>'[1]Confidential'!$D$15</f>
        <v>14.63</v>
      </c>
      <c r="F9" s="3">
        <f>'[1]Confidential'!$E$15</f>
        <v>4609.34</v>
      </c>
      <c r="G9" s="3">
        <f>'[1]Confidential'!$F$15</f>
        <v>4623.97</v>
      </c>
    </row>
    <row r="10" spans="1:7" s="39" customFormat="1" ht="13.5" customHeight="1">
      <c r="A10" s="1">
        <v>192405810</v>
      </c>
      <c r="B10" s="2" t="s">
        <v>185</v>
      </c>
      <c r="C10" s="2" t="s">
        <v>43</v>
      </c>
      <c r="D10" s="13" t="s">
        <v>186</v>
      </c>
      <c r="E10" s="14">
        <v>3.6</v>
      </c>
      <c r="F10" s="3">
        <v>18</v>
      </c>
      <c r="G10" s="3">
        <v>21.6</v>
      </c>
    </row>
    <row r="11" spans="1:7" s="39" customFormat="1" ht="13.5" customHeight="1">
      <c r="A11" s="1">
        <v>329493190</v>
      </c>
      <c r="B11" s="2" t="s">
        <v>204</v>
      </c>
      <c r="C11" s="2" t="s">
        <v>205</v>
      </c>
      <c r="D11" s="13" t="s">
        <v>206</v>
      </c>
      <c r="E11" s="14">
        <v>106.42</v>
      </c>
      <c r="F11" s="3">
        <v>532.12</v>
      </c>
      <c r="G11" s="3">
        <v>638.54</v>
      </c>
    </row>
    <row r="12" spans="1:7" s="39" customFormat="1" ht="13.5" customHeight="1">
      <c r="A12" s="1">
        <v>241998762</v>
      </c>
      <c r="B12" s="2" t="s">
        <v>72</v>
      </c>
      <c r="C12" s="2" t="s">
        <v>43</v>
      </c>
      <c r="D12" s="13" t="s">
        <v>193</v>
      </c>
      <c r="E12" s="14">
        <v>176</v>
      </c>
      <c r="F12" s="3">
        <v>880</v>
      </c>
      <c r="G12" s="3">
        <v>1056</v>
      </c>
    </row>
    <row r="13" spans="1:7" s="39" customFormat="1" ht="13.5" customHeight="1">
      <c r="A13" s="1">
        <v>135033667</v>
      </c>
      <c r="B13" s="2" t="s">
        <v>98</v>
      </c>
      <c r="C13" s="2" t="s">
        <v>44</v>
      </c>
      <c r="D13" s="13" t="s">
        <v>191</v>
      </c>
      <c r="E13" s="14"/>
      <c r="F13" s="3">
        <v>83.13</v>
      </c>
      <c r="G13" s="3">
        <v>83.13</v>
      </c>
    </row>
    <row r="14" spans="1:7" s="39" customFormat="1" ht="13.5" customHeight="1">
      <c r="A14" s="1">
        <v>428816416</v>
      </c>
      <c r="B14" s="2" t="s">
        <v>98</v>
      </c>
      <c r="C14" s="2" t="s">
        <v>44</v>
      </c>
      <c r="D14" s="13" t="s">
        <v>192</v>
      </c>
      <c r="E14" s="14"/>
      <c r="F14" s="3">
        <v>8.25</v>
      </c>
      <c r="G14" s="3">
        <v>8.25</v>
      </c>
    </row>
    <row r="15" spans="1:7" s="39" customFormat="1" ht="13.5" customHeight="1">
      <c r="A15" s="1">
        <v>343411781</v>
      </c>
      <c r="B15" s="2" t="s">
        <v>194</v>
      </c>
      <c r="C15" s="2" t="s">
        <v>195</v>
      </c>
      <c r="D15" s="13" t="s">
        <v>196</v>
      </c>
      <c r="E15" s="14"/>
      <c r="F15" s="3"/>
      <c r="G15" s="3">
        <v>45</v>
      </c>
    </row>
    <row r="16" spans="1:7" s="39" customFormat="1" ht="13.5" customHeight="1">
      <c r="A16" s="1">
        <v>343411781</v>
      </c>
      <c r="B16" s="2" t="s">
        <v>194</v>
      </c>
      <c r="C16" s="2" t="s">
        <v>195</v>
      </c>
      <c r="D16" s="13" t="s">
        <v>197</v>
      </c>
      <c r="E16" s="14"/>
      <c r="F16" s="3"/>
      <c r="G16" s="3">
        <v>45</v>
      </c>
    </row>
    <row r="17" spans="1:7" s="39" customFormat="1" ht="13.5" customHeight="1">
      <c r="A17" s="1">
        <v>277385529</v>
      </c>
      <c r="B17" s="2" t="s">
        <v>198</v>
      </c>
      <c r="C17" s="2" t="s">
        <v>43</v>
      </c>
      <c r="D17" s="13" t="s">
        <v>199</v>
      </c>
      <c r="E17" s="14"/>
      <c r="F17" s="3"/>
      <c r="G17" s="3">
        <v>74.25</v>
      </c>
    </row>
    <row r="18" spans="1:7" s="39" customFormat="1" ht="13.5" customHeight="1">
      <c r="A18" s="1">
        <v>585631605</v>
      </c>
      <c r="B18" s="2" t="s">
        <v>200</v>
      </c>
      <c r="C18" s="2" t="s">
        <v>44</v>
      </c>
      <c r="D18" s="13" t="s">
        <v>201</v>
      </c>
      <c r="E18" s="14"/>
      <c r="F18" s="3">
        <v>32</v>
      </c>
      <c r="G18" s="3">
        <v>32</v>
      </c>
    </row>
    <row r="19" spans="1:7" s="39" customFormat="1" ht="13.5" customHeight="1">
      <c r="A19" s="1">
        <v>810032775</v>
      </c>
      <c r="B19" s="2" t="s">
        <v>202</v>
      </c>
      <c r="C19" s="2" t="s">
        <v>44</v>
      </c>
      <c r="D19" s="13" t="s">
        <v>203</v>
      </c>
      <c r="E19" s="14">
        <v>70</v>
      </c>
      <c r="F19" s="3">
        <v>350</v>
      </c>
      <c r="G19" s="3">
        <v>420</v>
      </c>
    </row>
    <row r="20" spans="1:7" s="39" customFormat="1" ht="13.5" customHeight="1">
      <c r="A20" s="1">
        <v>840225069</v>
      </c>
      <c r="B20" s="2" t="s">
        <v>211</v>
      </c>
      <c r="C20" s="2" t="s">
        <v>54</v>
      </c>
      <c r="D20" s="13" t="s">
        <v>212</v>
      </c>
      <c r="E20" s="14"/>
      <c r="F20" s="3">
        <v>475</v>
      </c>
      <c r="G20" s="3">
        <v>475</v>
      </c>
    </row>
    <row r="21" spans="1:7" s="39" customFormat="1" ht="13.5" customHeight="1">
      <c r="A21" s="1">
        <v>933065401</v>
      </c>
      <c r="B21" s="2" t="s">
        <v>211</v>
      </c>
      <c r="C21" s="2" t="s">
        <v>54</v>
      </c>
      <c r="D21" s="13" t="s">
        <v>213</v>
      </c>
      <c r="E21" s="14"/>
      <c r="F21" s="3">
        <v>202</v>
      </c>
      <c r="G21" s="3">
        <v>202</v>
      </c>
    </row>
    <row r="22" spans="1:7" s="39" customFormat="1" ht="13.5" customHeight="1">
      <c r="A22" s="1" t="s">
        <v>221</v>
      </c>
      <c r="B22" s="2" t="s">
        <v>219</v>
      </c>
      <c r="C22" s="2" t="s">
        <v>44</v>
      </c>
      <c r="D22" s="13" t="s">
        <v>220</v>
      </c>
      <c r="E22" s="14"/>
      <c r="F22" s="3">
        <v>35</v>
      </c>
      <c r="G22" s="3">
        <v>35</v>
      </c>
    </row>
    <row r="23" spans="1:7" s="39" customFormat="1" ht="13.5" customHeight="1">
      <c r="A23" s="1">
        <v>35018187</v>
      </c>
      <c r="B23" s="2" t="s">
        <v>214</v>
      </c>
      <c r="C23" s="2" t="s">
        <v>44</v>
      </c>
      <c r="D23" s="13" t="s">
        <v>215</v>
      </c>
      <c r="E23" s="14">
        <v>24.66</v>
      </c>
      <c r="F23" s="3">
        <v>123.32</v>
      </c>
      <c r="G23" s="3">
        <v>147.98</v>
      </c>
    </row>
    <row r="24" ht="12.75">
      <c r="D24" s="15"/>
    </row>
    <row r="25" spans="4:7" ht="13.5" customHeight="1" thickBot="1">
      <c r="D25" s="19" t="s">
        <v>78</v>
      </c>
      <c r="E25" s="25">
        <f>SUM(E4:E24)</f>
        <v>395.31</v>
      </c>
      <c r="F25" s="25">
        <f>SUM(F4:F24)</f>
        <v>7348.16</v>
      </c>
      <c r="G25" s="25">
        <f>SUM(G4:G24)</f>
        <v>7907.72</v>
      </c>
    </row>
    <row r="26" ht="13.5" thickTop="1">
      <c r="D26" s="15"/>
    </row>
    <row r="27" ht="12.75">
      <c r="D27" s="15"/>
    </row>
    <row r="28" spans="1:7" s="39" customFormat="1" ht="18">
      <c r="A28" s="5" t="s">
        <v>216</v>
      </c>
      <c r="B28" s="2"/>
      <c r="C28" s="2"/>
      <c r="D28" s="15"/>
      <c r="E28" s="3"/>
      <c r="F28" s="3"/>
      <c r="G28" s="3"/>
    </row>
    <row r="29" spans="1:7" s="39" customFormat="1" ht="18">
      <c r="A29" s="5"/>
      <c r="B29" s="2"/>
      <c r="C29" s="2"/>
      <c r="D29" s="15"/>
      <c r="E29" s="3"/>
      <c r="F29" s="3"/>
      <c r="G29" s="3"/>
    </row>
    <row r="30" spans="1:7" s="39" customFormat="1" ht="25.5">
      <c r="A30" s="26" t="s">
        <v>22</v>
      </c>
      <c r="B30" s="32" t="s">
        <v>50</v>
      </c>
      <c r="C30" s="28" t="s">
        <v>41</v>
      </c>
      <c r="D30" s="19" t="s">
        <v>51</v>
      </c>
      <c r="E30" s="27" t="s">
        <v>1</v>
      </c>
      <c r="F30" s="27" t="s">
        <v>3</v>
      </c>
      <c r="G30" s="27" t="s">
        <v>2</v>
      </c>
    </row>
    <row r="31" spans="1:16" s="39" customFormat="1" ht="12.75">
      <c r="A31" s="1"/>
      <c r="B31" s="2"/>
      <c r="C31" s="2"/>
      <c r="D31" s="2"/>
      <c r="E31" s="3"/>
      <c r="F31" s="3"/>
      <c r="G31" s="3"/>
      <c r="P31" s="39" t="s">
        <v>10</v>
      </c>
    </row>
    <row r="32" spans="1:7" s="39" customFormat="1" ht="12.75">
      <c r="A32" s="36" t="s">
        <v>82</v>
      </c>
      <c r="B32" s="2"/>
      <c r="C32" s="2"/>
      <c r="D32" s="15"/>
      <c r="E32" s="3"/>
      <c r="F32" s="3"/>
      <c r="G32" s="3"/>
    </row>
    <row r="33" spans="1:7" s="39" customFormat="1" ht="13.5" customHeight="1" thickBot="1">
      <c r="A33" s="1"/>
      <c r="B33" s="2"/>
      <c r="C33" s="2"/>
      <c r="D33" s="19" t="s">
        <v>79</v>
      </c>
      <c r="E33" s="25">
        <f>SUM(E31:E32)</f>
        <v>0</v>
      </c>
      <c r="F33" s="25">
        <f>SUM(F31:F32)</f>
        <v>0</v>
      </c>
      <c r="G33" s="25">
        <f>SUM(G31:G32)</f>
        <v>0</v>
      </c>
    </row>
    <row r="34" spans="1:7" ht="13.5" thickTop="1">
      <c r="A34" s="6"/>
      <c r="B34" s="6"/>
      <c r="C34" s="6"/>
      <c r="D34" s="6"/>
      <c r="E34" s="6"/>
      <c r="F34" s="6"/>
      <c r="G34" s="6"/>
    </row>
    <row r="35" spans="1:7" s="39" customFormat="1" ht="18">
      <c r="A35" s="5" t="s">
        <v>188</v>
      </c>
      <c r="B35" s="2"/>
      <c r="C35" s="2"/>
      <c r="D35" s="44"/>
      <c r="E35" s="3"/>
      <c r="F35" s="3"/>
      <c r="G35" s="3"/>
    </row>
    <row r="36" spans="4:7" ht="12.75">
      <c r="D36" s="21"/>
      <c r="G36" s="7"/>
    </row>
    <row r="37" spans="1:7" s="39" customFormat="1" ht="12.75">
      <c r="A37" s="1" t="s">
        <v>5</v>
      </c>
      <c r="B37" s="2" t="s">
        <v>11</v>
      </c>
      <c r="C37" s="2" t="s">
        <v>42</v>
      </c>
      <c r="D37" s="2" t="s">
        <v>189</v>
      </c>
      <c r="E37" s="3">
        <v>64.99</v>
      </c>
      <c r="F37" s="3">
        <v>324.96</v>
      </c>
      <c r="G37" s="3">
        <v>389.95</v>
      </c>
    </row>
    <row r="38" spans="1:7" s="39" customFormat="1" ht="12.75">
      <c r="A38" s="1" t="s">
        <v>5</v>
      </c>
      <c r="B38" s="2" t="s">
        <v>66</v>
      </c>
      <c r="C38" s="2" t="s">
        <v>43</v>
      </c>
      <c r="D38" s="2" t="s">
        <v>187</v>
      </c>
      <c r="E38" s="3">
        <v>2.11</v>
      </c>
      <c r="F38" s="3">
        <v>42.2</v>
      </c>
      <c r="G38" s="3">
        <v>44.31</v>
      </c>
    </row>
    <row r="39" spans="1:7" s="39" customFormat="1" ht="12.75">
      <c r="A39" s="1" t="s">
        <v>5</v>
      </c>
      <c r="B39" s="2" t="s">
        <v>12</v>
      </c>
      <c r="C39" s="2" t="s">
        <v>43</v>
      </c>
      <c r="D39" s="13" t="s">
        <v>190</v>
      </c>
      <c r="E39" s="3">
        <v>0.39</v>
      </c>
      <c r="F39" s="3">
        <v>7.81</v>
      </c>
      <c r="G39" s="3">
        <v>8.2</v>
      </c>
    </row>
    <row r="40" spans="1:7" s="39" customFormat="1" ht="12.75">
      <c r="A40" s="1" t="s">
        <v>5</v>
      </c>
      <c r="B40" s="2" t="s">
        <v>96</v>
      </c>
      <c r="C40" s="2" t="s">
        <v>44</v>
      </c>
      <c r="D40" s="13" t="s">
        <v>97</v>
      </c>
      <c r="E40" s="3">
        <v>1.71</v>
      </c>
      <c r="F40" s="3">
        <v>8.55</v>
      </c>
      <c r="G40" s="3">
        <v>10.26</v>
      </c>
    </row>
    <row r="41" ht="12.75">
      <c r="D41" s="13"/>
    </row>
    <row r="42" spans="1:7" s="39" customFormat="1" ht="13.5" customHeight="1" thickBot="1">
      <c r="A42" s="1"/>
      <c r="B42" s="2"/>
      <c r="C42" s="2"/>
      <c r="D42" s="19" t="s">
        <v>80</v>
      </c>
      <c r="E42" s="25">
        <f>SUM(E37:E41)</f>
        <v>69.19999999999999</v>
      </c>
      <c r="F42" s="25">
        <f>SUM(F37:F41)</f>
        <v>383.52</v>
      </c>
      <c r="G42" s="25">
        <f>SUM(G37:G41)</f>
        <v>452.71999999999997</v>
      </c>
    </row>
    <row r="43" ht="13.5" thickTop="1">
      <c r="D43" s="13"/>
    </row>
    <row r="45" spans="1:7" s="39" customFormat="1" ht="13.5" thickBot="1">
      <c r="A45" s="1"/>
      <c r="B45" s="2"/>
      <c r="C45" s="2"/>
      <c r="D45" s="33" t="s">
        <v>19</v>
      </c>
      <c r="E45" s="25">
        <f>E42+E33+E25</f>
        <v>464.51</v>
      </c>
      <c r="F45" s="25">
        <f>F42+F33+F25</f>
        <v>7731.68</v>
      </c>
      <c r="G45" s="25">
        <f>G42+G33+G25</f>
        <v>8360.44</v>
      </c>
    </row>
    <row r="46" spans="1:7" s="39" customFormat="1" ht="13.5" thickTop="1">
      <c r="A46" s="1"/>
      <c r="B46" s="2"/>
      <c r="C46" s="2"/>
      <c r="D46" s="34"/>
      <c r="E46" s="7"/>
      <c r="F46" s="7"/>
      <c r="G46" s="7"/>
    </row>
    <row r="47" spans="1:7" s="39" customFormat="1" ht="18">
      <c r="A47" s="5" t="s">
        <v>217</v>
      </c>
      <c r="B47" s="2"/>
      <c r="C47" s="2"/>
      <c r="D47" s="44"/>
      <c r="E47" s="3"/>
      <c r="F47" s="3"/>
      <c r="G47" s="3"/>
    </row>
    <row r="48" spans="1:7" s="39" customFormat="1" ht="12.75">
      <c r="A48" s="1"/>
      <c r="B48" s="2"/>
      <c r="C48" s="2"/>
      <c r="D48" s="34"/>
      <c r="E48" s="7"/>
      <c r="F48" s="7"/>
      <c r="G48" s="7"/>
    </row>
    <row r="49" spans="1:7" ht="12.75">
      <c r="A49" s="12" t="s">
        <v>218</v>
      </c>
      <c r="D49" s="34"/>
      <c r="G49" s="7"/>
    </row>
    <row r="50" spans="1:7" ht="12.75">
      <c r="A50" s="58"/>
      <c r="B50" s="58"/>
      <c r="C50" s="58"/>
      <c r="D50" s="58"/>
      <c r="E50" s="58"/>
      <c r="F50" s="58"/>
      <c r="G50" s="58"/>
    </row>
    <row r="51" spans="1:7" s="39" customFormat="1" ht="18.75" customHeight="1">
      <c r="A51" s="5" t="s">
        <v>174</v>
      </c>
      <c r="B51" s="2"/>
      <c r="C51" s="2"/>
      <c r="D51" s="4"/>
      <c r="E51" s="3"/>
      <c r="F51" s="3"/>
      <c r="G51" s="3"/>
    </row>
    <row r="52" spans="1:7" s="39" customFormat="1" ht="18">
      <c r="A52" s="5"/>
      <c r="B52" s="2"/>
      <c r="C52" s="2"/>
      <c r="D52" s="4"/>
      <c r="E52" s="3"/>
      <c r="F52" s="3"/>
      <c r="G52" s="3"/>
    </row>
    <row r="53" spans="1:7" s="39" customFormat="1" ht="12.75" customHeight="1">
      <c r="A53" s="12" t="s">
        <v>82</v>
      </c>
      <c r="B53" s="2"/>
      <c r="C53" s="2"/>
      <c r="D53" s="12"/>
      <c r="E53" s="3"/>
      <c r="F53" s="3"/>
      <c r="G53" s="3"/>
    </row>
    <row r="54" spans="1:7" s="39" customFormat="1" ht="13.5" thickBot="1">
      <c r="A54" s="1"/>
      <c r="B54" s="2"/>
      <c r="C54" s="2"/>
      <c r="D54" s="33" t="s">
        <v>17</v>
      </c>
      <c r="E54" s="3"/>
      <c r="F54" s="3"/>
      <c r="G54" s="25">
        <v>0</v>
      </c>
    </row>
    <row r="55" spans="1:7" ht="14.25" customHeight="1" thickTop="1">
      <c r="A55" s="35"/>
      <c r="B55" s="35"/>
      <c r="C55" s="35"/>
      <c r="D55" s="35"/>
      <c r="E55" s="35"/>
      <c r="F55" s="35"/>
      <c r="G55" s="35"/>
    </row>
    <row r="56" spans="1:7" s="39" customFormat="1" ht="45" customHeight="1">
      <c r="A56" s="45" t="s">
        <v>173</v>
      </c>
      <c r="B56" s="2"/>
      <c r="C56" s="2"/>
      <c r="D56" s="8"/>
      <c r="E56" s="46" t="s">
        <v>1</v>
      </c>
      <c r="F56" s="46" t="s">
        <v>3</v>
      </c>
      <c r="G56" s="46" t="s">
        <v>2</v>
      </c>
    </row>
    <row r="57" ht="13.5" customHeight="1"/>
    <row r="58" spans="1:7" s="39" customFormat="1" ht="12.75">
      <c r="A58" s="47" t="s">
        <v>23</v>
      </c>
      <c r="B58" s="2" t="s">
        <v>20</v>
      </c>
      <c r="C58" s="2" t="s">
        <v>45</v>
      </c>
      <c r="D58" s="2" t="s">
        <v>21</v>
      </c>
      <c r="E58" s="3"/>
      <c r="F58" s="3">
        <v>3.54</v>
      </c>
      <c r="G58" s="3">
        <v>3.54</v>
      </c>
    </row>
    <row r="59" spans="1:7" s="39" customFormat="1" ht="12.75">
      <c r="A59" s="47" t="s">
        <v>23</v>
      </c>
      <c r="B59" s="2" t="s">
        <v>20</v>
      </c>
      <c r="C59" s="2" t="s">
        <v>46</v>
      </c>
      <c r="D59" s="2" t="s">
        <v>34</v>
      </c>
      <c r="E59" s="3"/>
      <c r="F59" s="3">
        <v>0.79</v>
      </c>
      <c r="G59" s="3">
        <v>0.79</v>
      </c>
    </row>
    <row r="60" spans="1:7" s="11" customFormat="1" ht="12.75" customHeight="1">
      <c r="A60" s="22"/>
      <c r="B60" s="9"/>
      <c r="C60" s="9"/>
      <c r="D60" s="9"/>
      <c r="E60" s="10"/>
      <c r="F60" s="10"/>
      <c r="G60" s="10"/>
    </row>
    <row r="61" spans="1:7" s="40" customFormat="1" ht="13.5" customHeight="1" thickBot="1">
      <c r="A61" s="22"/>
      <c r="B61" s="11"/>
      <c r="C61" s="11"/>
      <c r="D61" s="11"/>
      <c r="E61" s="25">
        <f>SUM(E58:E60)</f>
        <v>0</v>
      </c>
      <c r="F61" s="25">
        <f>SUM(F58:F60)</f>
        <v>4.33</v>
      </c>
      <c r="G61" s="25">
        <f>SUM(G58:G60)</f>
        <v>4.33</v>
      </c>
    </row>
    <row r="62" spans="1:7" s="11" customFormat="1" ht="13.5" customHeight="1" thickTop="1">
      <c r="A62" s="22"/>
      <c r="E62" s="10"/>
      <c r="F62" s="10"/>
      <c r="G62" s="10"/>
    </row>
    <row r="63" spans="4:7" s="11" customFormat="1" ht="13.5" customHeight="1">
      <c r="D63" s="8"/>
      <c r="F63" s="10"/>
      <c r="G63" s="7"/>
    </row>
    <row r="64" spans="1:7" s="39" customFormat="1" ht="18">
      <c r="A64" s="45" t="s">
        <v>184</v>
      </c>
      <c r="B64" s="2"/>
      <c r="C64" s="2"/>
      <c r="D64" s="8"/>
      <c r="E64" s="46"/>
      <c r="F64" s="46"/>
      <c r="G64" s="46"/>
    </row>
    <row r="65" spans="1:7" s="39" customFormat="1" ht="13.5" customHeight="1">
      <c r="A65" s="1"/>
      <c r="B65" s="2"/>
      <c r="C65" s="2"/>
      <c r="D65" s="2"/>
      <c r="E65" s="3"/>
      <c r="F65" s="3"/>
      <c r="G65" s="3"/>
    </row>
    <row r="66" spans="1:7" s="39" customFormat="1" ht="12.75">
      <c r="A66" s="26" t="s">
        <v>48</v>
      </c>
      <c r="B66" s="28" t="s">
        <v>14</v>
      </c>
      <c r="C66" s="28" t="s">
        <v>41</v>
      </c>
      <c r="D66" s="19" t="s">
        <v>16</v>
      </c>
      <c r="E66" s="27" t="s">
        <v>1</v>
      </c>
      <c r="F66" s="27" t="s">
        <v>3</v>
      </c>
      <c r="G66" s="27" t="s">
        <v>2</v>
      </c>
    </row>
    <row r="67" ht="13.5" customHeight="1"/>
    <row r="68" spans="1:7" s="39" customFormat="1" ht="12.75">
      <c r="A68" s="47" t="s">
        <v>18</v>
      </c>
      <c r="B68" s="2" t="s">
        <v>26</v>
      </c>
      <c r="C68" s="2" t="s">
        <v>43</v>
      </c>
      <c r="D68" s="13" t="s">
        <v>33</v>
      </c>
      <c r="E68" s="3"/>
      <c r="F68" s="3">
        <v>40</v>
      </c>
      <c r="G68" s="3">
        <v>40</v>
      </c>
    </row>
    <row r="69" spans="1:7" s="39" customFormat="1" ht="12.75">
      <c r="A69" s="23" t="s">
        <v>18</v>
      </c>
      <c r="B69" s="2" t="s">
        <v>159</v>
      </c>
      <c r="C69" s="2" t="s">
        <v>47</v>
      </c>
      <c r="D69" s="2" t="s">
        <v>160</v>
      </c>
      <c r="E69" s="3">
        <v>2.33</v>
      </c>
      <c r="F69" s="3">
        <v>11.67</v>
      </c>
      <c r="G69" s="3">
        <v>14</v>
      </c>
    </row>
    <row r="70" spans="1:7" s="39" customFormat="1" ht="12.75">
      <c r="A70" s="23" t="s">
        <v>18</v>
      </c>
      <c r="B70" s="2" t="s">
        <v>136</v>
      </c>
      <c r="C70" s="2" t="s">
        <v>47</v>
      </c>
      <c r="D70" s="2" t="s">
        <v>137</v>
      </c>
      <c r="E70" s="3">
        <v>10.77</v>
      </c>
      <c r="F70" s="3">
        <v>53.85</v>
      </c>
      <c r="G70" s="3">
        <v>64.62</v>
      </c>
    </row>
    <row r="71" spans="1:7" s="39" customFormat="1" ht="12.75">
      <c r="A71" s="23" t="s">
        <v>18</v>
      </c>
      <c r="B71" s="2" t="s">
        <v>140</v>
      </c>
      <c r="C71" s="2" t="s">
        <v>47</v>
      </c>
      <c r="D71" s="2" t="s">
        <v>141</v>
      </c>
      <c r="E71" s="3">
        <v>4.08</v>
      </c>
      <c r="F71" s="3">
        <v>20.42</v>
      </c>
      <c r="G71" s="3">
        <v>24.5</v>
      </c>
    </row>
    <row r="72" spans="1:7" s="39" customFormat="1" ht="12.75">
      <c r="A72" s="23" t="s">
        <v>18</v>
      </c>
      <c r="B72" s="2" t="s">
        <v>77</v>
      </c>
      <c r="C72" s="2" t="s">
        <v>43</v>
      </c>
      <c r="D72" s="2" t="s">
        <v>76</v>
      </c>
      <c r="E72" s="3">
        <v>5</v>
      </c>
      <c r="F72" s="3">
        <v>25</v>
      </c>
      <c r="G72" s="3">
        <v>30</v>
      </c>
    </row>
    <row r="73" spans="1:7" s="39" customFormat="1" ht="12.75">
      <c r="A73" s="23" t="s">
        <v>18</v>
      </c>
      <c r="B73" s="2" t="s">
        <v>77</v>
      </c>
      <c r="C73" s="2" t="s">
        <v>43</v>
      </c>
      <c r="D73" s="2" t="s">
        <v>161</v>
      </c>
      <c r="E73" s="3">
        <v>19.36</v>
      </c>
      <c r="F73" s="3">
        <v>12.8</v>
      </c>
      <c r="G73" s="3">
        <v>116.16</v>
      </c>
    </row>
    <row r="74" spans="1:7" s="39" customFormat="1" ht="12.75">
      <c r="A74" s="23" t="s">
        <v>18</v>
      </c>
      <c r="B74" s="2" t="s">
        <v>77</v>
      </c>
      <c r="C74" s="2" t="s">
        <v>43</v>
      </c>
      <c r="D74" s="2" t="s">
        <v>175</v>
      </c>
      <c r="E74" s="3"/>
      <c r="F74" s="3">
        <v>0.84</v>
      </c>
      <c r="G74" s="3">
        <v>0.84</v>
      </c>
    </row>
    <row r="75" spans="1:7" s="39" customFormat="1" ht="12.75">
      <c r="A75" s="23" t="s">
        <v>18</v>
      </c>
      <c r="B75" s="2" t="s">
        <v>130</v>
      </c>
      <c r="C75" s="2" t="s">
        <v>47</v>
      </c>
      <c r="D75" s="2" t="s">
        <v>131</v>
      </c>
      <c r="E75" s="3">
        <v>4.08</v>
      </c>
      <c r="F75" s="3">
        <v>20.42</v>
      </c>
      <c r="G75" s="3">
        <v>24.5</v>
      </c>
    </row>
    <row r="76" spans="1:7" s="39" customFormat="1" ht="12.75">
      <c r="A76" s="23" t="s">
        <v>18</v>
      </c>
      <c r="B76" s="2" t="s">
        <v>109</v>
      </c>
      <c r="C76" s="2" t="s">
        <v>47</v>
      </c>
      <c r="D76" s="2" t="s">
        <v>110</v>
      </c>
      <c r="E76" s="3">
        <v>15.52</v>
      </c>
      <c r="F76" s="3">
        <v>77.6</v>
      </c>
      <c r="G76" s="3">
        <v>93.12</v>
      </c>
    </row>
    <row r="77" spans="1:7" s="39" customFormat="1" ht="12.75">
      <c r="A77" s="23" t="s">
        <v>18</v>
      </c>
      <c r="B77" s="2" t="s">
        <v>93</v>
      </c>
      <c r="C77" s="2" t="s">
        <v>92</v>
      </c>
      <c r="D77" s="2" t="s">
        <v>94</v>
      </c>
      <c r="E77" s="3">
        <v>23.9</v>
      </c>
      <c r="F77" s="3">
        <v>119.5</v>
      </c>
      <c r="G77" s="3">
        <v>143.3</v>
      </c>
    </row>
    <row r="78" spans="1:7" s="39" customFormat="1" ht="12.75">
      <c r="A78" s="23" t="s">
        <v>18</v>
      </c>
      <c r="B78" s="2" t="s">
        <v>118</v>
      </c>
      <c r="C78" s="2" t="s">
        <v>47</v>
      </c>
      <c r="D78" s="2" t="s">
        <v>119</v>
      </c>
      <c r="E78" s="3">
        <v>8.87</v>
      </c>
      <c r="F78" s="3">
        <v>44.35</v>
      </c>
      <c r="G78" s="3">
        <v>53.22</v>
      </c>
    </row>
    <row r="79" spans="1:7" s="39" customFormat="1" ht="12.75">
      <c r="A79" s="23" t="s">
        <v>18</v>
      </c>
      <c r="B79" s="2" t="s">
        <v>122</v>
      </c>
      <c r="C79" s="2" t="s">
        <v>47</v>
      </c>
      <c r="D79" s="2" t="s">
        <v>123</v>
      </c>
      <c r="E79" s="3">
        <v>8.87</v>
      </c>
      <c r="F79" s="3">
        <v>44.35</v>
      </c>
      <c r="G79" s="3">
        <v>53.22</v>
      </c>
    </row>
    <row r="80" spans="1:7" s="39" customFormat="1" ht="12.75">
      <c r="A80" s="23" t="s">
        <v>18</v>
      </c>
      <c r="B80" s="2" t="s">
        <v>134</v>
      </c>
      <c r="C80" s="2" t="s">
        <v>47</v>
      </c>
      <c r="D80" s="2" t="s">
        <v>135</v>
      </c>
      <c r="E80" s="3">
        <v>8.08</v>
      </c>
      <c r="F80" s="3">
        <v>40.42</v>
      </c>
      <c r="G80" s="3">
        <v>48.5</v>
      </c>
    </row>
    <row r="81" spans="1:7" s="39" customFormat="1" ht="12.75">
      <c r="A81" s="23" t="s">
        <v>18</v>
      </c>
      <c r="B81" s="2" t="s">
        <v>153</v>
      </c>
      <c r="C81" s="2" t="s">
        <v>47</v>
      </c>
      <c r="D81" s="2" t="s">
        <v>154</v>
      </c>
      <c r="E81" s="3">
        <v>5</v>
      </c>
      <c r="F81" s="3">
        <v>25</v>
      </c>
      <c r="G81" s="3">
        <v>30</v>
      </c>
    </row>
    <row r="82" spans="1:7" s="39" customFormat="1" ht="12.75">
      <c r="A82" s="23" t="s">
        <v>176</v>
      </c>
      <c r="B82" s="2" t="s">
        <v>126</v>
      </c>
      <c r="C82" s="2" t="s">
        <v>47</v>
      </c>
      <c r="D82" s="2" t="s">
        <v>127</v>
      </c>
      <c r="E82" s="3">
        <v>4.08</v>
      </c>
      <c r="F82" s="3">
        <v>20.42</v>
      </c>
      <c r="G82" s="3">
        <v>24.5</v>
      </c>
    </row>
    <row r="83" spans="1:7" s="39" customFormat="1" ht="12.75">
      <c r="A83" s="23" t="s">
        <v>176</v>
      </c>
      <c r="B83" s="2" t="s">
        <v>144</v>
      </c>
      <c r="C83" s="2" t="s">
        <v>47</v>
      </c>
      <c r="D83" s="2" t="s">
        <v>145</v>
      </c>
      <c r="E83" s="3">
        <v>4.08</v>
      </c>
      <c r="F83" s="3">
        <v>20.42</v>
      </c>
      <c r="G83" s="3">
        <v>24.5</v>
      </c>
    </row>
    <row r="84" spans="1:7" s="39" customFormat="1" ht="12.75">
      <c r="A84" s="23" t="s">
        <v>176</v>
      </c>
      <c r="B84" s="2" t="s">
        <v>107</v>
      </c>
      <c r="C84" s="2" t="s">
        <v>47</v>
      </c>
      <c r="D84" s="2" t="s">
        <v>108</v>
      </c>
      <c r="E84" s="3">
        <v>8.87</v>
      </c>
      <c r="F84" s="3">
        <v>44.35</v>
      </c>
      <c r="G84" s="3">
        <v>53.22</v>
      </c>
    </row>
    <row r="85" spans="1:7" s="39" customFormat="1" ht="12.75">
      <c r="A85" s="23" t="s">
        <v>176</v>
      </c>
      <c r="B85" s="2" t="s">
        <v>150</v>
      </c>
      <c r="C85" s="2" t="s">
        <v>47</v>
      </c>
      <c r="D85" s="2" t="s">
        <v>151</v>
      </c>
      <c r="E85" s="3">
        <v>2.33</v>
      </c>
      <c r="F85" s="3">
        <v>11.67</v>
      </c>
      <c r="G85" s="3">
        <v>14</v>
      </c>
    </row>
    <row r="86" spans="1:7" s="39" customFormat="1" ht="12.75">
      <c r="A86" s="23" t="s">
        <v>176</v>
      </c>
      <c r="B86" s="2" t="s">
        <v>70</v>
      </c>
      <c r="C86" s="2" t="s">
        <v>47</v>
      </c>
      <c r="D86" s="2" t="s">
        <v>71</v>
      </c>
      <c r="E86" s="3">
        <v>15.52</v>
      </c>
      <c r="F86" s="3">
        <v>77.6</v>
      </c>
      <c r="G86" s="3">
        <v>93.12</v>
      </c>
    </row>
    <row r="87" spans="1:7" s="39" customFormat="1" ht="12.75">
      <c r="A87" s="23" t="s">
        <v>176</v>
      </c>
      <c r="B87" s="2" t="s">
        <v>120</v>
      </c>
      <c r="C87" s="2" t="s">
        <v>47</v>
      </c>
      <c r="D87" s="2" t="s">
        <v>121</v>
      </c>
      <c r="E87" s="3">
        <v>15.52</v>
      </c>
      <c r="F87" s="3">
        <v>77.6</v>
      </c>
      <c r="G87" s="3">
        <v>93.12</v>
      </c>
    </row>
    <row r="88" spans="1:7" s="39" customFormat="1" ht="13.5" customHeight="1">
      <c r="A88" s="23" t="s">
        <v>176</v>
      </c>
      <c r="B88" s="2" t="s">
        <v>155</v>
      </c>
      <c r="C88" s="2" t="s">
        <v>47</v>
      </c>
      <c r="D88" s="2" t="s">
        <v>156</v>
      </c>
      <c r="E88" s="3">
        <v>15.52</v>
      </c>
      <c r="F88" s="3">
        <v>77.6</v>
      </c>
      <c r="G88" s="3">
        <v>93.12</v>
      </c>
    </row>
    <row r="89" spans="1:7" s="39" customFormat="1" ht="12.75">
      <c r="A89" s="23" t="s">
        <v>176</v>
      </c>
      <c r="B89" s="2" t="s">
        <v>178</v>
      </c>
      <c r="C89" s="2" t="s">
        <v>47</v>
      </c>
      <c r="D89" s="2" t="s">
        <v>102</v>
      </c>
      <c r="E89" s="3">
        <v>8.87</v>
      </c>
      <c r="F89" s="3">
        <v>44.35</v>
      </c>
      <c r="G89" s="3">
        <v>53.22</v>
      </c>
    </row>
    <row r="90" spans="1:7" s="39" customFormat="1" ht="12.75">
      <c r="A90" s="23" t="s">
        <v>177</v>
      </c>
      <c r="B90" s="2" t="s">
        <v>163</v>
      </c>
      <c r="C90" s="2" t="s">
        <v>43</v>
      </c>
      <c r="D90" s="2" t="s">
        <v>164</v>
      </c>
      <c r="E90" s="3">
        <v>97.8</v>
      </c>
      <c r="F90" s="3">
        <v>489</v>
      </c>
      <c r="G90" s="3">
        <v>586.8</v>
      </c>
    </row>
    <row r="91" spans="1:7" s="39" customFormat="1" ht="12.75">
      <c r="A91" s="23" t="s">
        <v>177</v>
      </c>
      <c r="B91" s="2" t="s">
        <v>73</v>
      </c>
      <c r="C91" s="2" t="s">
        <v>43</v>
      </c>
      <c r="D91" s="2" t="s">
        <v>162</v>
      </c>
      <c r="E91" s="3">
        <v>60.2</v>
      </c>
      <c r="F91" s="3">
        <v>301</v>
      </c>
      <c r="G91" s="3">
        <v>361.2</v>
      </c>
    </row>
    <row r="92" spans="1:7" s="39" customFormat="1" ht="12.75">
      <c r="A92" s="23" t="s">
        <v>179</v>
      </c>
      <c r="B92" s="2" t="s">
        <v>116</v>
      </c>
      <c r="C92" s="2" t="s">
        <v>47</v>
      </c>
      <c r="D92" s="2" t="s">
        <v>117</v>
      </c>
      <c r="E92" s="3">
        <v>2.33</v>
      </c>
      <c r="F92" s="3">
        <v>11.67</v>
      </c>
      <c r="G92" s="3">
        <v>14</v>
      </c>
    </row>
    <row r="93" spans="1:7" s="39" customFormat="1" ht="12.75">
      <c r="A93" s="23" t="s">
        <v>179</v>
      </c>
      <c r="B93" s="2" t="s">
        <v>124</v>
      </c>
      <c r="C93" s="2" t="s">
        <v>47</v>
      </c>
      <c r="D93" s="2" t="s">
        <v>125</v>
      </c>
      <c r="E93" s="3">
        <v>8.08</v>
      </c>
      <c r="F93" s="3">
        <v>40.42</v>
      </c>
      <c r="G93" s="3">
        <v>48.5</v>
      </c>
    </row>
    <row r="94" spans="1:7" s="39" customFormat="1" ht="13.5" customHeight="1">
      <c r="A94" s="57" t="s">
        <v>222</v>
      </c>
      <c r="B94" s="2" t="s">
        <v>180</v>
      </c>
      <c r="C94" s="2" t="s">
        <v>43</v>
      </c>
      <c r="D94" s="2" t="s">
        <v>181</v>
      </c>
      <c r="E94" s="3">
        <v>16.67</v>
      </c>
      <c r="F94" s="3">
        <v>83.33</v>
      </c>
      <c r="G94" s="3">
        <v>100</v>
      </c>
    </row>
    <row r="95" spans="1:7" s="39" customFormat="1" ht="12.75">
      <c r="A95" s="23" t="s">
        <v>18</v>
      </c>
      <c r="B95" s="2" t="s">
        <v>148</v>
      </c>
      <c r="C95" s="2" t="s">
        <v>47</v>
      </c>
      <c r="D95" s="2" t="s">
        <v>149</v>
      </c>
      <c r="E95" s="3">
        <v>2.33</v>
      </c>
      <c r="F95" s="3">
        <v>11.67</v>
      </c>
      <c r="G95" s="3">
        <v>14</v>
      </c>
    </row>
    <row r="96" spans="1:7" s="39" customFormat="1" ht="12.75">
      <c r="A96" s="23" t="s">
        <v>18</v>
      </c>
      <c r="B96" s="2" t="s">
        <v>138</v>
      </c>
      <c r="C96" s="2" t="s">
        <v>47</v>
      </c>
      <c r="D96" s="2" t="s">
        <v>139</v>
      </c>
      <c r="E96" s="3">
        <v>4.08</v>
      </c>
      <c r="F96" s="3">
        <v>20.42</v>
      </c>
      <c r="G96" s="3">
        <v>24.5</v>
      </c>
    </row>
    <row r="97" ht="12.75">
      <c r="A97" s="23"/>
    </row>
    <row r="98" spans="1:7" s="39" customFormat="1" ht="13.5" customHeight="1" thickBot="1">
      <c r="A98" s="1"/>
      <c r="B98" s="2"/>
      <c r="C98" s="2"/>
      <c r="D98" s="2"/>
      <c r="E98" s="25">
        <f>SUM(E68:E97)</f>
        <v>382.14</v>
      </c>
      <c r="F98" s="25">
        <f>SUM(F68:F97)</f>
        <v>1867.7400000000002</v>
      </c>
      <c r="G98" s="25">
        <f>SUM(G68:G97)</f>
        <v>2333.7799999999997</v>
      </c>
    </row>
    <row r="99" ht="13.5" customHeight="1" thickTop="1"/>
    <row r="100" spans="1:7" s="11" customFormat="1" ht="12.75">
      <c r="A100" s="16"/>
      <c r="B100" s="9"/>
      <c r="C100" s="9"/>
      <c r="D100" s="9"/>
      <c r="E100" s="17"/>
      <c r="F100" s="17"/>
      <c r="G100" s="18"/>
    </row>
    <row r="101" spans="1:7" s="39" customFormat="1" ht="13.5" thickBot="1">
      <c r="A101" s="1"/>
      <c r="B101" s="2"/>
      <c r="C101" s="2"/>
      <c r="D101" s="48" t="s">
        <v>4</v>
      </c>
      <c r="E101" s="49">
        <f>E98+E61</f>
        <v>382.14</v>
      </c>
      <c r="F101" s="49">
        <f>F98+F61</f>
        <v>1872.0700000000002</v>
      </c>
      <c r="G101" s="49">
        <f>G98+G61</f>
        <v>2338.1099999999997</v>
      </c>
    </row>
    <row r="102" ht="13.5" thickTop="1"/>
    <row r="103" spans="1:4" ht="12.75">
      <c r="A103" s="12"/>
      <c r="D103" s="8"/>
    </row>
    <row r="105" spans="1:7" s="39" customFormat="1" ht="18">
      <c r="A105" s="5" t="s">
        <v>29</v>
      </c>
      <c r="B105" s="2"/>
      <c r="C105" s="2"/>
      <c r="D105" s="2"/>
      <c r="E105" s="3"/>
      <c r="F105" s="3"/>
      <c r="G105" s="3"/>
    </row>
    <row r="106" spans="1:7" s="39" customFormat="1" ht="12.75">
      <c r="A106" s="1"/>
      <c r="B106" s="2"/>
      <c r="C106" s="2"/>
      <c r="D106" s="2"/>
      <c r="E106" s="3"/>
      <c r="F106" s="3"/>
      <c r="G106" s="3"/>
    </row>
    <row r="107" spans="1:7" s="42" customFormat="1" ht="12.75">
      <c r="A107" s="50" t="s">
        <v>27</v>
      </c>
      <c r="B107" s="19" t="s">
        <v>15</v>
      </c>
      <c r="C107" s="19" t="s">
        <v>41</v>
      </c>
      <c r="D107" s="19" t="s">
        <v>28</v>
      </c>
      <c r="E107" s="51" t="s">
        <v>1</v>
      </c>
      <c r="F107" s="51" t="s">
        <v>3</v>
      </c>
      <c r="G107" s="51" t="s">
        <v>2</v>
      </c>
    </row>
    <row r="108" spans="1:7" s="39" customFormat="1" ht="12.75">
      <c r="A108" s="1"/>
      <c r="B108" s="2"/>
      <c r="C108" s="2"/>
      <c r="D108" s="2"/>
      <c r="E108" s="3"/>
      <c r="F108" s="3"/>
      <c r="G108" s="3"/>
    </row>
    <row r="109" spans="1:7" s="39" customFormat="1" ht="12.75">
      <c r="A109" s="23">
        <v>42510</v>
      </c>
      <c r="B109" s="2" t="s">
        <v>100</v>
      </c>
      <c r="C109" s="2" t="s">
        <v>47</v>
      </c>
      <c r="D109" s="2" t="s">
        <v>101</v>
      </c>
      <c r="E109" s="3">
        <v>8.87</v>
      </c>
      <c r="F109" s="3">
        <v>44.35</v>
      </c>
      <c r="G109" s="3">
        <v>53.22</v>
      </c>
    </row>
    <row r="110" spans="1:7" s="39" customFormat="1" ht="12.75">
      <c r="A110" s="23">
        <v>42510</v>
      </c>
      <c r="B110" s="2" t="s">
        <v>103</v>
      </c>
      <c r="C110" s="2" t="s">
        <v>47</v>
      </c>
      <c r="D110" s="2" t="s">
        <v>104</v>
      </c>
      <c r="E110" s="3">
        <v>30.72</v>
      </c>
      <c r="F110" s="3">
        <v>153.6</v>
      </c>
      <c r="G110" s="3">
        <v>184.32</v>
      </c>
    </row>
    <row r="111" spans="1:7" s="39" customFormat="1" ht="12.75">
      <c r="A111" s="23">
        <v>42510</v>
      </c>
      <c r="B111" s="2" t="s">
        <v>105</v>
      </c>
      <c r="C111" s="2" t="s">
        <v>47</v>
      </c>
      <c r="D111" s="2" t="s">
        <v>106</v>
      </c>
      <c r="E111" s="3">
        <v>8.87</v>
      </c>
      <c r="F111" s="3">
        <v>44.35</v>
      </c>
      <c r="G111" s="3">
        <v>53.22</v>
      </c>
    </row>
    <row r="112" spans="1:7" s="39" customFormat="1" ht="12.75">
      <c r="A112" s="23">
        <v>42510</v>
      </c>
      <c r="B112" s="2" t="s">
        <v>111</v>
      </c>
      <c r="C112" s="2" t="s">
        <v>47</v>
      </c>
      <c r="D112" s="2" t="s">
        <v>112</v>
      </c>
      <c r="E112" s="3">
        <v>15.52</v>
      </c>
      <c r="F112" s="3">
        <v>77.6</v>
      </c>
      <c r="G112" s="3">
        <v>93.12</v>
      </c>
    </row>
    <row r="113" spans="1:7" s="39" customFormat="1" ht="12.75">
      <c r="A113" s="23">
        <v>42509</v>
      </c>
      <c r="B113" s="2" t="s">
        <v>113</v>
      </c>
      <c r="C113" s="2" t="s">
        <v>47</v>
      </c>
      <c r="D113" s="2" t="s">
        <v>114</v>
      </c>
      <c r="E113" s="3">
        <v>10.77</v>
      </c>
      <c r="F113" s="3">
        <v>53.85</v>
      </c>
      <c r="G113" s="3">
        <v>64.62</v>
      </c>
    </row>
    <row r="114" spans="1:7" s="39" customFormat="1" ht="12.75">
      <c r="A114" s="23">
        <v>42509</v>
      </c>
      <c r="B114" s="2" t="s">
        <v>115</v>
      </c>
      <c r="C114" s="2" t="s">
        <v>47</v>
      </c>
      <c r="D114" s="2" t="s">
        <v>182</v>
      </c>
      <c r="E114" s="3">
        <v>2.33</v>
      </c>
      <c r="F114" s="3">
        <v>11.67</v>
      </c>
      <c r="G114" s="3">
        <v>14</v>
      </c>
    </row>
    <row r="115" spans="1:7" s="39" customFormat="1" ht="12.75">
      <c r="A115" s="23">
        <v>42509</v>
      </c>
      <c r="B115" s="2" t="s">
        <v>128</v>
      </c>
      <c r="C115" s="2" t="s">
        <v>47</v>
      </c>
      <c r="D115" s="2" t="s">
        <v>129</v>
      </c>
      <c r="E115" s="3">
        <v>8.87</v>
      </c>
      <c r="F115" s="3">
        <v>44.35</v>
      </c>
      <c r="G115" s="3">
        <v>53.22</v>
      </c>
    </row>
    <row r="116" spans="1:7" s="39" customFormat="1" ht="12.75">
      <c r="A116" s="23">
        <v>42509</v>
      </c>
      <c r="B116" s="2" t="s">
        <v>132</v>
      </c>
      <c r="C116" s="2" t="s">
        <v>47</v>
      </c>
      <c r="D116" s="2" t="s">
        <v>133</v>
      </c>
      <c r="E116" s="3">
        <v>4.08</v>
      </c>
      <c r="F116" s="3">
        <v>20.42</v>
      </c>
      <c r="G116" s="3">
        <v>24.5</v>
      </c>
    </row>
    <row r="117" spans="1:7" s="39" customFormat="1" ht="12.75">
      <c r="A117" s="23">
        <v>42509</v>
      </c>
      <c r="B117" s="2" t="s">
        <v>142</v>
      </c>
      <c r="C117" s="2" t="s">
        <v>47</v>
      </c>
      <c r="D117" s="2" t="s">
        <v>143</v>
      </c>
      <c r="E117" s="3">
        <v>8.87</v>
      </c>
      <c r="F117" s="3">
        <v>44.35</v>
      </c>
      <c r="G117" s="3">
        <v>53.22</v>
      </c>
    </row>
    <row r="118" spans="1:7" s="39" customFormat="1" ht="12.75">
      <c r="A118" s="23">
        <v>42509</v>
      </c>
      <c r="B118" s="2" t="s">
        <v>146</v>
      </c>
      <c r="C118" s="2" t="s">
        <v>47</v>
      </c>
      <c r="D118" s="2" t="s">
        <v>147</v>
      </c>
      <c r="E118" s="3">
        <v>2.33</v>
      </c>
      <c r="F118" s="3">
        <v>11.67</v>
      </c>
      <c r="G118" s="3">
        <v>14</v>
      </c>
    </row>
    <row r="119" spans="1:7" s="39" customFormat="1" ht="12.75">
      <c r="A119" s="23">
        <v>42509</v>
      </c>
      <c r="B119" s="2" t="s">
        <v>152</v>
      </c>
      <c r="C119" s="2" t="s">
        <v>47</v>
      </c>
      <c r="D119" s="2" t="s">
        <v>183</v>
      </c>
      <c r="E119" s="3">
        <v>10.77</v>
      </c>
      <c r="F119" s="3">
        <v>53.85</v>
      </c>
      <c r="G119" s="3">
        <v>64.62</v>
      </c>
    </row>
    <row r="120" spans="1:7" s="39" customFormat="1" ht="13.5" customHeight="1">
      <c r="A120" s="23">
        <v>42509</v>
      </c>
      <c r="B120" s="2" t="s">
        <v>157</v>
      </c>
      <c r="C120" s="2" t="s">
        <v>47</v>
      </c>
      <c r="D120" s="2" t="s">
        <v>158</v>
      </c>
      <c r="E120" s="3">
        <v>5</v>
      </c>
      <c r="F120" s="3">
        <v>25</v>
      </c>
      <c r="G120" s="3">
        <v>30</v>
      </c>
    </row>
    <row r="121" spans="1:7" s="39" customFormat="1" ht="12.75">
      <c r="A121" s="1"/>
      <c r="B121" s="2"/>
      <c r="C121" s="2"/>
      <c r="D121" s="2"/>
      <c r="E121" s="3"/>
      <c r="F121" s="3"/>
      <c r="G121" s="3"/>
    </row>
    <row r="122" spans="1:7" s="39" customFormat="1" ht="13.5" thickBot="1">
      <c r="A122" s="1"/>
      <c r="B122" s="2"/>
      <c r="C122" s="2"/>
      <c r="D122" s="52"/>
      <c r="E122" s="25">
        <f>SUM(E109:E121)</f>
        <v>116.99999999999999</v>
      </c>
      <c r="F122" s="25">
        <f>SUM(F109:F121)</f>
        <v>585.0600000000001</v>
      </c>
      <c r="G122" s="25">
        <f>SUM(G109:G121)</f>
        <v>702.0600000000001</v>
      </c>
    </row>
    <row r="123" ht="30" customHeight="1" thickTop="1"/>
    <row r="124" spans="1:7" s="39" customFormat="1" ht="18">
      <c r="A124" s="5" t="s">
        <v>13</v>
      </c>
      <c r="B124" s="2"/>
      <c r="C124" s="2"/>
      <c r="D124" s="2"/>
      <c r="E124" s="3"/>
      <c r="F124" s="3"/>
      <c r="G124" s="3"/>
    </row>
    <row r="125" spans="1:7" s="39" customFormat="1" ht="12.75" customHeight="1">
      <c r="A125" s="1"/>
      <c r="B125" s="2"/>
      <c r="C125" s="2"/>
      <c r="D125" s="2"/>
      <c r="E125" s="3"/>
      <c r="F125" s="3"/>
      <c r="G125" s="3"/>
    </row>
    <row r="126" spans="1:7" s="42" customFormat="1" ht="12.75" customHeight="1">
      <c r="A126" s="50"/>
      <c r="B126" s="19" t="s">
        <v>16</v>
      </c>
      <c r="C126" s="19"/>
      <c r="D126" s="19" t="s">
        <v>14</v>
      </c>
      <c r="E126" s="20" t="s">
        <v>6</v>
      </c>
      <c r="F126" s="20" t="s">
        <v>7</v>
      </c>
      <c r="G126" s="51"/>
    </row>
    <row r="127" spans="1:7" s="42" customFormat="1" ht="12.75" customHeight="1">
      <c r="A127" s="50"/>
      <c r="B127" s="2" t="s">
        <v>207</v>
      </c>
      <c r="C127" s="19"/>
      <c r="D127" s="2" t="s">
        <v>208</v>
      </c>
      <c r="E127" s="14">
        <v>0.84</v>
      </c>
      <c r="F127" s="53" t="s">
        <v>209</v>
      </c>
      <c r="G127" s="51"/>
    </row>
    <row r="128" spans="1:7" s="39" customFormat="1" ht="12.75" customHeight="1">
      <c r="A128" s="1"/>
      <c r="B128" s="2" t="s">
        <v>69</v>
      </c>
      <c r="C128" s="2"/>
      <c r="D128" s="2" t="s">
        <v>74</v>
      </c>
      <c r="E128" s="54">
        <v>0.09</v>
      </c>
      <c r="F128" s="55">
        <v>42319</v>
      </c>
      <c r="G128" s="3"/>
    </row>
    <row r="129" spans="1:7" s="39" customFormat="1" ht="12.75" customHeight="1">
      <c r="A129" s="1"/>
      <c r="B129" s="2"/>
      <c r="C129" s="2"/>
      <c r="D129" s="2"/>
      <c r="E129" s="3">
        <f>SUM(E127:E128)</f>
        <v>0.9299999999999999</v>
      </c>
      <c r="F129" s="3"/>
      <c r="G129" s="3"/>
    </row>
    <row r="130" ht="28.5" customHeight="1"/>
    <row r="131" ht="19.5" customHeight="1">
      <c r="A131" s="5" t="s">
        <v>87</v>
      </c>
    </row>
    <row r="132" ht="12.75" customHeight="1"/>
    <row r="133" spans="2:5" ht="12.75" customHeight="1">
      <c r="B133" s="19" t="s">
        <v>16</v>
      </c>
      <c r="C133" s="19" t="s">
        <v>41</v>
      </c>
      <c r="D133" s="19" t="s">
        <v>15</v>
      </c>
      <c r="E133" s="20" t="s">
        <v>75</v>
      </c>
    </row>
    <row r="134" spans="2:5" ht="12.75" customHeight="1">
      <c r="B134" s="19"/>
      <c r="C134" s="19"/>
      <c r="D134" s="19"/>
      <c r="E134" s="20"/>
    </row>
    <row r="135" spans="1:7" s="39" customFormat="1" ht="12.75" customHeight="1">
      <c r="A135" s="30" t="s">
        <v>58</v>
      </c>
      <c r="B135" s="19"/>
      <c r="C135" s="19"/>
      <c r="D135" s="19"/>
      <c r="E135" s="20"/>
      <c r="F135" s="3"/>
      <c r="G135" s="3"/>
    </row>
    <row r="136" spans="1:7" s="39" customFormat="1" ht="13.5" customHeight="1">
      <c r="A136" s="1"/>
      <c r="B136" s="2" t="s">
        <v>38</v>
      </c>
      <c r="C136" s="2" t="s">
        <v>43</v>
      </c>
      <c r="D136" s="13" t="s">
        <v>39</v>
      </c>
      <c r="E136" s="14">
        <v>2375</v>
      </c>
      <c r="F136" s="3"/>
      <c r="G136" s="3"/>
    </row>
    <row r="137" spans="4:5" ht="13.5" customHeight="1">
      <c r="D137" s="13"/>
      <c r="E137" s="29"/>
    </row>
    <row r="138" spans="1:5" ht="13.5" customHeight="1">
      <c r="A138" s="30" t="s">
        <v>57</v>
      </c>
      <c r="D138" s="13"/>
      <c r="E138" s="29"/>
    </row>
    <row r="139" spans="1:7" s="39" customFormat="1" ht="13.5" customHeight="1">
      <c r="A139" s="1"/>
      <c r="B139" s="2" t="s">
        <v>53</v>
      </c>
      <c r="C139" s="2" t="s">
        <v>54</v>
      </c>
      <c r="D139" s="13" t="s">
        <v>55</v>
      </c>
      <c r="E139" s="31">
        <f>(475*4)+202</f>
        <v>2102</v>
      </c>
      <c r="F139" s="3"/>
      <c r="G139" s="3"/>
    </row>
    <row r="140" spans="1:7" s="39" customFormat="1" ht="13.5" customHeight="1">
      <c r="A140" s="1"/>
      <c r="B140" s="2" t="s">
        <v>56</v>
      </c>
      <c r="C140" s="2" t="s">
        <v>46</v>
      </c>
      <c r="D140" s="13" t="s">
        <v>60</v>
      </c>
      <c r="E140" s="29">
        <f>85*6</f>
        <v>510</v>
      </c>
      <c r="F140" s="3"/>
      <c r="G140" s="3"/>
    </row>
    <row r="141" spans="1:7" s="39" customFormat="1" ht="13.5" customHeight="1">
      <c r="A141" s="1"/>
      <c r="B141" s="2" t="s">
        <v>56</v>
      </c>
      <c r="C141" s="2" t="s">
        <v>43</v>
      </c>
      <c r="D141" s="13" t="s">
        <v>61</v>
      </c>
      <c r="E141" s="29">
        <f>6*260</f>
        <v>1560</v>
      </c>
      <c r="F141" s="3"/>
      <c r="G141" s="3"/>
    </row>
    <row r="142" spans="1:7" s="39" customFormat="1" ht="13.5" customHeight="1">
      <c r="A142" s="1"/>
      <c r="B142" s="2" t="s">
        <v>56</v>
      </c>
      <c r="C142" s="2" t="s">
        <v>54</v>
      </c>
      <c r="D142" s="13" t="s">
        <v>59</v>
      </c>
      <c r="E142" s="29">
        <f>280*2</f>
        <v>560</v>
      </c>
      <c r="F142" s="3"/>
      <c r="G142" s="3"/>
    </row>
    <row r="143" spans="1:7" s="39" customFormat="1" ht="13.5" customHeight="1">
      <c r="A143" s="1"/>
      <c r="B143" s="2" t="s">
        <v>62</v>
      </c>
      <c r="C143" s="2" t="s">
        <v>43</v>
      </c>
      <c r="D143" s="13" t="s">
        <v>63</v>
      </c>
      <c r="E143" s="29">
        <f>310*2</f>
        <v>620</v>
      </c>
      <c r="F143" s="3"/>
      <c r="G143" s="3"/>
    </row>
    <row r="144" spans="1:7" s="39" customFormat="1" ht="13.5" customHeight="1">
      <c r="A144" s="1"/>
      <c r="B144" s="2" t="s">
        <v>64</v>
      </c>
      <c r="C144" s="2" t="s">
        <v>43</v>
      </c>
      <c r="D144" s="13" t="s">
        <v>65</v>
      </c>
      <c r="E144" s="29">
        <v>700</v>
      </c>
      <c r="F144" s="3"/>
      <c r="G144" s="3"/>
    </row>
    <row r="145" spans="1:7" s="39" customFormat="1" ht="13.5" customHeight="1">
      <c r="A145" s="1"/>
      <c r="B145" s="2" t="s">
        <v>83</v>
      </c>
      <c r="C145" s="2" t="s">
        <v>84</v>
      </c>
      <c r="D145" s="13" t="s">
        <v>85</v>
      </c>
      <c r="E145" s="37">
        <v>680</v>
      </c>
      <c r="F145" s="3"/>
      <c r="G145" s="3"/>
    </row>
    <row r="146" spans="1:7" s="39" customFormat="1" ht="13.5" customHeight="1">
      <c r="A146" s="1"/>
      <c r="B146" s="2" t="s">
        <v>62</v>
      </c>
      <c r="C146" s="2" t="s">
        <v>84</v>
      </c>
      <c r="D146" s="13" t="s">
        <v>86</v>
      </c>
      <c r="E146" s="37">
        <v>97</v>
      </c>
      <c r="F146" s="3"/>
      <c r="G146" s="3"/>
    </row>
    <row r="147" spans="1:7" s="39" customFormat="1" ht="13.5" customHeight="1">
      <c r="A147" s="1"/>
      <c r="B147" s="2" t="s">
        <v>88</v>
      </c>
      <c r="C147" s="2" t="s">
        <v>43</v>
      </c>
      <c r="D147" s="13" t="s">
        <v>89</v>
      </c>
      <c r="E147" s="37">
        <v>95</v>
      </c>
      <c r="F147" s="3"/>
      <c r="G147" s="3"/>
    </row>
    <row r="148" spans="2:5" ht="13.5" customHeight="1">
      <c r="B148" s="2" t="s">
        <v>90</v>
      </c>
      <c r="C148" s="2" t="s">
        <v>67</v>
      </c>
      <c r="D148" s="13" t="s">
        <v>91</v>
      </c>
      <c r="E148" s="37">
        <f>(416.66*2)+55</f>
        <v>888.32</v>
      </c>
    </row>
    <row r="149" spans="1:7" s="39" customFormat="1" ht="13.5" customHeight="1">
      <c r="A149" s="1"/>
      <c r="B149" s="2" t="s">
        <v>95</v>
      </c>
      <c r="C149" s="2" t="s">
        <v>68</v>
      </c>
      <c r="D149" s="13" t="s">
        <v>166</v>
      </c>
      <c r="E149" s="37">
        <v>70</v>
      </c>
      <c r="F149" s="3"/>
      <c r="G149" s="3"/>
    </row>
    <row r="150" spans="1:7" s="39" customFormat="1" ht="13.5" customHeight="1">
      <c r="A150" s="1"/>
      <c r="B150" s="2" t="s">
        <v>167</v>
      </c>
      <c r="C150" s="2" t="s">
        <v>43</v>
      </c>
      <c r="D150" s="13" t="s">
        <v>168</v>
      </c>
      <c r="E150" s="37">
        <f>588+165+178.28</f>
        <v>931.28</v>
      </c>
      <c r="F150" s="3"/>
      <c r="G150" s="3"/>
    </row>
    <row r="151" spans="1:7" s="39" customFormat="1" ht="13.5" customHeight="1">
      <c r="A151" s="1"/>
      <c r="B151" s="2" t="s">
        <v>169</v>
      </c>
      <c r="C151" s="2" t="s">
        <v>43</v>
      </c>
      <c r="D151" s="13" t="s">
        <v>223</v>
      </c>
      <c r="E151" s="37">
        <v>250</v>
      </c>
      <c r="F151" s="3"/>
      <c r="G151" s="3"/>
    </row>
    <row r="152" spans="1:7" s="39" customFormat="1" ht="13.5" customHeight="1">
      <c r="A152" s="1"/>
      <c r="B152" s="2" t="s">
        <v>225</v>
      </c>
      <c r="C152" s="2" t="s">
        <v>43</v>
      </c>
      <c r="D152" s="13" t="s">
        <v>224</v>
      </c>
      <c r="E152" s="37">
        <v>3.93</v>
      </c>
      <c r="F152" s="3"/>
      <c r="G152" s="3"/>
    </row>
    <row r="153" spans="1:7" s="39" customFormat="1" ht="13.5" customHeight="1">
      <c r="A153" s="1"/>
      <c r="B153" s="2" t="s">
        <v>170</v>
      </c>
      <c r="C153" s="2" t="s">
        <v>171</v>
      </c>
      <c r="D153" s="13" t="s">
        <v>172</v>
      </c>
      <c r="E153" s="37">
        <v>2461</v>
      </c>
      <c r="F153" s="3"/>
      <c r="G153" s="3"/>
    </row>
    <row r="154" ht="12.75" customHeight="1">
      <c r="E154" s="14"/>
    </row>
    <row r="155" ht="12.75" customHeight="1">
      <c r="E155" s="24">
        <f>SUM(E136:E154)</f>
        <v>13903.53</v>
      </c>
    </row>
    <row r="156" ht="33.75" customHeight="1">
      <c r="E156" s="14"/>
    </row>
    <row r="157" spans="1:7" s="39" customFormat="1" ht="19.5" customHeight="1">
      <c r="A157" s="5" t="s">
        <v>30</v>
      </c>
      <c r="B157" s="2"/>
      <c r="C157" s="2"/>
      <c r="D157" s="2"/>
      <c r="E157" s="3"/>
      <c r="F157" s="3"/>
      <c r="G157" s="3"/>
    </row>
    <row r="158" spans="1:7" s="39" customFormat="1" ht="12.75" customHeight="1">
      <c r="A158" s="1"/>
      <c r="B158" s="2"/>
      <c r="C158" s="2"/>
      <c r="D158" s="2"/>
      <c r="E158" s="3"/>
      <c r="F158" s="3"/>
      <c r="G158" s="3"/>
    </row>
    <row r="159" spans="1:7" s="39" customFormat="1" ht="12.75" customHeight="1">
      <c r="A159" s="1"/>
      <c r="B159" s="19" t="s">
        <v>16</v>
      </c>
      <c r="C159" s="19" t="s">
        <v>41</v>
      </c>
      <c r="D159" s="19" t="s">
        <v>15</v>
      </c>
      <c r="E159" s="20" t="s">
        <v>6</v>
      </c>
      <c r="F159" s="3"/>
      <c r="G159" s="3"/>
    </row>
    <row r="160" spans="1:7" s="39" customFormat="1" ht="12.75" customHeight="1">
      <c r="A160" s="1"/>
      <c r="B160" s="19"/>
      <c r="C160" s="19"/>
      <c r="D160" s="19"/>
      <c r="E160" s="20"/>
      <c r="F160" s="3"/>
      <c r="G160" s="3"/>
    </row>
    <row r="161" spans="1:7" s="39" customFormat="1" ht="12.75" customHeight="1">
      <c r="A161" s="1"/>
      <c r="B161" s="2" t="s">
        <v>31</v>
      </c>
      <c r="C161" s="2" t="s">
        <v>49</v>
      </c>
      <c r="D161" s="2" t="s">
        <v>35</v>
      </c>
      <c r="E161" s="14">
        <v>3422.87</v>
      </c>
      <c r="F161" s="3"/>
      <c r="G161" s="3"/>
    </row>
    <row r="162" spans="1:7" s="39" customFormat="1" ht="12.75" customHeight="1">
      <c r="A162" s="1"/>
      <c r="B162" s="2" t="s">
        <v>32</v>
      </c>
      <c r="C162" s="2" t="s">
        <v>49</v>
      </c>
      <c r="D162" s="2" t="s">
        <v>36</v>
      </c>
      <c r="E162" s="14">
        <v>3422.87</v>
      </c>
      <c r="F162" s="3"/>
      <c r="G162" s="3"/>
    </row>
    <row r="163" spans="1:7" s="39" customFormat="1" ht="12.75" customHeight="1">
      <c r="A163" s="1"/>
      <c r="B163" s="56" t="s">
        <v>62</v>
      </c>
      <c r="C163" s="56" t="s">
        <v>44</v>
      </c>
      <c r="D163" s="56" t="s">
        <v>81</v>
      </c>
      <c r="E163" s="3">
        <f>86750/2</f>
        <v>43375</v>
      </c>
      <c r="F163" s="3"/>
      <c r="G163" s="3"/>
    </row>
    <row r="164" ht="30" customHeight="1"/>
    <row r="165" spans="1:3" ht="18">
      <c r="A165" s="5" t="s">
        <v>37</v>
      </c>
      <c r="C165" s="2" t="s">
        <v>8</v>
      </c>
    </row>
    <row r="166" ht="11.25" customHeight="1">
      <c r="A166" s="5"/>
    </row>
    <row r="167" spans="1:2" ht="32.25" customHeight="1">
      <c r="A167" s="5" t="s">
        <v>210</v>
      </c>
      <c r="B167" s="2" t="s">
        <v>8</v>
      </c>
    </row>
    <row r="168" spans="1:2" ht="18">
      <c r="A168" s="41"/>
      <c r="B168" s="39"/>
    </row>
    <row r="169" ht="12.75">
      <c r="A169" s="38"/>
    </row>
  </sheetData>
  <sheetProtection/>
  <mergeCells count="1">
    <mergeCell ref="A50:G50"/>
  </mergeCells>
  <printOptions horizontalCentered="1" verticalCentered="1"/>
  <pageMargins left="0.7480314960629921" right="0.7480314960629921" top="0.4724409448818898" bottom="0.7480314960629921" header="0.2755905511811024" footer="0.2755905511811024"/>
  <pageSetup cellComments="asDisplayed" fitToHeight="2" fitToWidth="1" horizontalDpi="600" verticalDpi="600" orientation="landscape" paperSize="9" scale="43" r:id="rId1"/>
  <headerFooter alignWithMargins="0">
    <oddHeader>&amp;R&amp;"Verdana,Bold"&amp;11
</oddHeader>
    <oddFooter>&amp;L&amp;D&amp;C&amp;P&amp;R&amp;D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2016-06-30T17:22:03Z</cp:lastPrinted>
  <dcterms:created xsi:type="dcterms:W3CDTF">2006-04-20T12:59:32Z</dcterms:created>
  <dcterms:modified xsi:type="dcterms:W3CDTF">2016-06-30T17:22:07Z</dcterms:modified>
  <cp:category/>
  <cp:version/>
  <cp:contentType/>
  <cp:contentStatus/>
</cp:coreProperties>
</file>