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General" sheetId="1" r:id="rId1"/>
  </sheets>
  <definedNames>
    <definedName name="_xlnm.Print_Area" localSheetId="0">'General'!$A$1:$H$210</definedName>
  </definedNames>
  <calcPr fullCalcOnLoad="1"/>
</workbook>
</file>

<file path=xl/sharedStrings.xml><?xml version="1.0" encoding="utf-8"?>
<sst xmlns="http://schemas.openxmlformats.org/spreadsheetml/2006/main" count="504" uniqueCount="281">
  <si>
    <t>PITSTONE PARISH COUNCIL</t>
  </si>
  <si>
    <t>VAT</t>
  </si>
  <si>
    <t>Gross</t>
  </si>
  <si>
    <t>Net</t>
  </si>
  <si>
    <t>TOTAL INCOMINGS</t>
  </si>
  <si>
    <t>Amount</t>
  </si>
  <si>
    <t>Y</t>
  </si>
  <si>
    <t>Summary of those in credit:</t>
  </si>
  <si>
    <t>Company</t>
  </si>
  <si>
    <t>Name</t>
  </si>
  <si>
    <t>Description</t>
  </si>
  <si>
    <t xml:space="preserve">TOTAL OUTGOINGS </t>
  </si>
  <si>
    <t>Trans Ref/Chq No</t>
  </si>
  <si>
    <t>Date of Invoice</t>
  </si>
  <si>
    <t>Invoice/Description</t>
  </si>
  <si>
    <t>Amounts not yet due to the parish council:</t>
  </si>
  <si>
    <t>Bank Reconciliation &amp; S106 Summary:</t>
  </si>
  <si>
    <t>Beneficiary</t>
  </si>
  <si>
    <t>Cost Centre</t>
  </si>
  <si>
    <t>Sports &amp; Leisure</t>
  </si>
  <si>
    <t>Beneficiary (inc registration number where applicable)</t>
  </si>
  <si>
    <t>Purpose of grant / donation and time period to which it relates</t>
  </si>
  <si>
    <t>Sub total of grants and donations</t>
  </si>
  <si>
    <t>Sub total of direct debits</t>
  </si>
  <si>
    <t>Insurance amendments</t>
  </si>
  <si>
    <t>Summary of Parish Charity Transactions:</t>
  </si>
  <si>
    <t>Summary of Recreation Ground Charity Transactions:</t>
  </si>
  <si>
    <t>Administration</t>
  </si>
  <si>
    <t>NatWest</t>
  </si>
  <si>
    <t>Financial</t>
  </si>
  <si>
    <t>Bank Interest - S106 account</t>
  </si>
  <si>
    <t>Bank Interest - reserve account</t>
  </si>
  <si>
    <t>Various</t>
  </si>
  <si>
    <t>Employment</t>
  </si>
  <si>
    <t>CNG</t>
  </si>
  <si>
    <t>Lighting</t>
  </si>
  <si>
    <t>See separate document.</t>
  </si>
  <si>
    <t>See separate document</t>
  </si>
  <si>
    <t>TOTAL INCOME PENDING</t>
  </si>
  <si>
    <t>PPP</t>
  </si>
  <si>
    <t>AVDC</t>
  </si>
  <si>
    <t xml:space="preserve">Sub total of standard bacs/cheques </t>
  </si>
  <si>
    <t xml:space="preserve">Debtors Summary/Overdue Invoices/Income Pending:  </t>
  </si>
  <si>
    <t>Woods Hardwick</t>
  </si>
  <si>
    <t>Architectural services</t>
  </si>
  <si>
    <t>S106</t>
  </si>
  <si>
    <t>See S106 summary on Bank Reconciliation for details of various provisions</t>
  </si>
  <si>
    <t>Devolved Services</t>
  </si>
  <si>
    <t>Eon</t>
  </si>
  <si>
    <t>J Leonard Limited</t>
  </si>
  <si>
    <t>Code</t>
  </si>
  <si>
    <t>Youth Café</t>
  </si>
  <si>
    <t>John Groom (Grounds Maintenance)</t>
  </si>
  <si>
    <t>Confidential salary/wage payments, plus HMRC PAYE &amp; NI and NEST</t>
  </si>
  <si>
    <t>BCC</t>
  </si>
  <si>
    <t>Pitstone &amp; Ivinghoe Safety Scheme</t>
  </si>
  <si>
    <t>David Rollins</t>
  </si>
  <si>
    <t xml:space="preserve">Inter-account transfers </t>
  </si>
  <si>
    <t>Sport &amp; Leisure</t>
  </si>
  <si>
    <t>Lamps &amp; Tubes Illuminations Ltd</t>
  </si>
  <si>
    <t>Opus</t>
  </si>
  <si>
    <t>Lloyds Bank</t>
  </si>
  <si>
    <t>Monthly fee</t>
  </si>
  <si>
    <t>Redevelopment of pavilion/S106</t>
  </si>
  <si>
    <t>Maintenance</t>
  </si>
  <si>
    <t>Open Space</t>
  </si>
  <si>
    <t>Roos</t>
  </si>
  <si>
    <t>Budget Monitor &amp; 3 year budget forecast:</t>
  </si>
  <si>
    <t>Sipgate/Lloyds Bank</t>
  </si>
  <si>
    <t>EU</t>
  </si>
  <si>
    <t>Horwood &amp; James legal cost provision £700 yet to be incurred.</t>
  </si>
  <si>
    <t>Grants &amp; Donations</t>
  </si>
  <si>
    <t>R Haynes</t>
  </si>
  <si>
    <t>Pitstone Hill</t>
  </si>
  <si>
    <t>Precept</t>
  </si>
  <si>
    <t>2019/20 precept</t>
  </si>
  <si>
    <t>Pitstone &amp; Ivinghoe Entertainments</t>
  </si>
  <si>
    <t>Reg Porter</t>
  </si>
  <si>
    <t>Grant towards 2019 Fireworks Display.  Approved 31/1/19.  Min 309/18.  Payable w/c 1/4/19</t>
  </si>
  <si>
    <t>Commitments 2019-20:</t>
  </si>
  <si>
    <t>Commitments / Amounts not yet invoiced to the parish council / work not yet completed 2018-19:</t>
  </si>
  <si>
    <t>Management fee August 2018-July 2019 (April to July)</t>
  </si>
  <si>
    <t>Footpath strimming 2019-20.  Approved 31/1/19.  Min 319/18a.  PO20190206a.</t>
  </si>
  <si>
    <t>J Leonard Ltd</t>
  </si>
  <si>
    <t>Grass Cutting 2019-20.  Est 7 cuts x £500 per cut.  Min 319/18b.  PO20190206b.</t>
  </si>
  <si>
    <t>Footpath strimming 2019-20.  Approved 31/1/19.  Min 319/18b.  PO20190206b.</t>
  </si>
  <si>
    <t>Misc siding out etc 2019-20.  Approved 31/1/19.  Min 319/18b.  PO20190206b.   NB this is the remainder of the budgeted £5,300 expenditure when take account of grass cutting &amp; footpath strimming.  BCC payment only £3,422.86.  PPC contributing £1877.14.</t>
  </si>
  <si>
    <t>Grass cutting 2019.  Local Green Space by The Crescent.  Approved 31/1/19.  Min 323/18.2.  PO20190206c.  Est 6 cuts @ £88 per cut.</t>
  </si>
  <si>
    <t>Grass cutting 2019.  Castlemead playgrounds.  Approved 31/1/19.  Min 323/18.2.  PO20190206c.  Est 6 cuts @ £93 per cut.</t>
  </si>
  <si>
    <t>Grass cutting 2019.  Outer recreation ground.  Approved 31/1/19.  Min 323/18.2.  PO20190206c.  Est 6 cuts @ £115 per cut.</t>
  </si>
  <si>
    <t>Grass cutting 2019.  Recreation Ground playground.  Approved 31/1/19.  Min 323/18.2.  PO20190206c.  Est 6 cuts @ £105 per cut.</t>
  </si>
  <si>
    <t>Leaf clearing from Recreation Ground playground.  Approved 31/1/19.  Min 323/18.2.  PO20190206c.  One, if required.</t>
  </si>
  <si>
    <t>Grass cutting of picnic area.  Approved 31/1/19.  Min 323/18.2.  PO20190206c.  Est 6 @ £78 per cut.</t>
  </si>
  <si>
    <t>Almar</t>
  </si>
  <si>
    <t>Pitstone Memorial Hall</t>
  </si>
  <si>
    <t>Hedge cutting 2019 at Recreation Ground, Local Green Space, allotments and pavilion.  Approved 31/1/19.  Min 323/18.3.  PO20190207a.</t>
  </si>
  <si>
    <t>Hedge cutting 2019 at Windsor Road playground.  Approved 31/1/19.  Min 323/18.3.  PO20190207a.</t>
  </si>
  <si>
    <t>Printing of Annual Assembly agenda.  Approved 31/1/19.  Min 325/18.5.  PO20190207b.</t>
  </si>
  <si>
    <t>Hall hire, setting up, break down &amp; supply/serve refreshments at Annual Assembly.  Approved 31/1/19.  Min 325/18.5.  PO20190207b.</t>
  </si>
  <si>
    <t>SLCC</t>
  </si>
  <si>
    <t>IAC</t>
  </si>
  <si>
    <t>Internal Audit fee.  Approved 31/1/19.  Min 332/18.  PO20190207d.</t>
  </si>
  <si>
    <t>tbc</t>
  </si>
  <si>
    <t>2 x play around parishes sessions for Summer 2019 (to be invoiced April 2019).  Approved 27/9/18. Min 192/19.  PO20181002c.</t>
  </si>
  <si>
    <t>Name to be revealed at Annual Assembly</t>
  </si>
  <si>
    <t>Volunteer of the Year</t>
  </si>
  <si>
    <t>Tbc</t>
  </si>
  <si>
    <t>A4 frame and card.  Approved 31/1/19.  Min 336/18.  PO20190213b.</t>
  </si>
  <si>
    <t>Cheque for winner of Volunteer of the Year.  Approved 31/1/19.  Min 336/18.  PO20190213a.  Raise April.</t>
  </si>
  <si>
    <t>PPP advertising.  Overdue.  Invoice re-issued to reflect just the one advert already printed (and remove other 3 adverts &amp; 10% pre-payment discount) plus advertising suspended until account up-to-date.  Clerk continues to chase.</t>
  </si>
  <si>
    <t>Sage</t>
  </si>
  <si>
    <t>Monthly accounting and payroll software subscription</t>
  </si>
  <si>
    <t>E341</t>
  </si>
  <si>
    <t>Gas at pavilion to 28/2/19</t>
  </si>
  <si>
    <t>Allotments</t>
  </si>
  <si>
    <t>None</t>
  </si>
  <si>
    <t>P&amp;I JFC</t>
  </si>
  <si>
    <t>January pitch hire, minus credit held on account</t>
  </si>
  <si>
    <t>John Groom (Ground Keeping)</t>
  </si>
  <si>
    <t>Renovation of the Recreation Ground (patch/seed/scarify).  Approved 14/2/19.  Min SL100/18.2.  PO20190226b.</t>
  </si>
  <si>
    <t xml:space="preserve">Ground-keeping on the recreation ground 2019/20.  Approved 14/2/19.  Min SL100/18.3.  PO20190226c.  </t>
  </si>
  <si>
    <t>Vita Electricals</t>
  </si>
  <si>
    <t>The Boiler Blokes/ACS</t>
  </si>
  <si>
    <t>Fire alarm &amp; emergency lighting testing at pavilion + PAT tests of pavilion and youth café equipment.  Approved 14/2/19.  Min SL101/18.2.  PO20190226e.</t>
  </si>
  <si>
    <t>Remedial plumbing at pavilion.  Approved 14/2/19.  Min SL101/18.3.  PO20199226F.</t>
  </si>
  <si>
    <t>Mr Tillett &amp; Miss Jones</t>
  </si>
  <si>
    <t>Mrs Ridgley</t>
  </si>
  <si>
    <t>Mr &amp; Mrs Anderson</t>
  </si>
  <si>
    <t>Mrs Hunter</t>
  </si>
  <si>
    <t>Mr Saunders</t>
  </si>
  <si>
    <t>Mrs Ranger</t>
  </si>
  <si>
    <t>Mrs Hickman</t>
  </si>
  <si>
    <t>Mr Jones &amp; Ms Oakley</t>
  </si>
  <si>
    <t>Mr Turney</t>
  </si>
  <si>
    <t>Mr Davies</t>
  </si>
  <si>
    <t>Miss Woodhead</t>
  </si>
  <si>
    <t>Mrs Jones</t>
  </si>
  <si>
    <t>Mr and Mrs Nice</t>
  </si>
  <si>
    <t>Mr &amp; Mrs Lee</t>
  </si>
  <si>
    <t>Mr and Mrs Carter</t>
  </si>
  <si>
    <t>Mr Brophy</t>
  </si>
  <si>
    <t>Mrs Dent &amp; Mr Bratt</t>
  </si>
  <si>
    <t>Mr &amp; Mrs Parkins</t>
  </si>
  <si>
    <t>Mrs Lambert</t>
  </si>
  <si>
    <t>Mr Twitchell</t>
  </si>
  <si>
    <t>Mr &amp; Mrs Fynes-Clinton</t>
  </si>
  <si>
    <t>Mr and Mrs Pearce</t>
  </si>
  <si>
    <t>Mr &amp; Mrs Lloyd</t>
  </si>
  <si>
    <t>Mr Saintey</t>
  </si>
  <si>
    <t>Mr Brindle</t>
  </si>
  <si>
    <t>Mr and Mrs Jones</t>
  </si>
  <si>
    <t>Mr Allan</t>
  </si>
  <si>
    <t>Mr Brooks</t>
  </si>
  <si>
    <t>Mrs Burks</t>
  </si>
  <si>
    <t>Mr Cox</t>
  </si>
  <si>
    <t>Mr Lowe</t>
  </si>
  <si>
    <t>Mr Jacobs</t>
  </si>
  <si>
    <t>Mr and Mrs Stack</t>
  </si>
  <si>
    <t>Mrs Wills</t>
  </si>
  <si>
    <t>Mr Spiller</t>
  </si>
  <si>
    <t>Miss Rankin</t>
  </si>
  <si>
    <t>Mr &amp; Mrs Gresty</t>
  </si>
  <si>
    <t>Mr Richardson</t>
  </si>
  <si>
    <t>Mrs Killick</t>
  </si>
  <si>
    <t>Allotment rental, March 2019 to September 2020</t>
  </si>
  <si>
    <t>Abode Solutions</t>
  </si>
  <si>
    <t>General Maintenance</t>
  </si>
  <si>
    <t>Renovate 2 x noticeboards in 2019.  1st board Glebe Close £160 + VAT.  Approved 28/2/19.  Min 358/18.  PO20190305a.</t>
  </si>
  <si>
    <t>F R Jeffery Coal Merchant</t>
  </si>
  <si>
    <t>Advertising issues 119-122</t>
  </si>
  <si>
    <t>Masons</t>
  </si>
  <si>
    <t xml:space="preserve">    None</t>
  </si>
  <si>
    <t>A J Groom (Farm Shop)</t>
  </si>
  <si>
    <t>Advertising issues 119-122 (minus £26.78 held on account, leaves 30.22 outstanding)</t>
  </si>
  <si>
    <t>Barry Cato Motor Repair</t>
  </si>
  <si>
    <t>Advertising issue 119</t>
  </si>
  <si>
    <t>Little Cravings Catering</t>
  </si>
  <si>
    <t>Fine Antique Clocks</t>
  </si>
  <si>
    <t>Tring Market Auctions</t>
  </si>
  <si>
    <t>Marsworth Pre-School</t>
  </si>
  <si>
    <t>Plum Property</t>
  </si>
  <si>
    <t>T&amp;S Tree Care</t>
  </si>
  <si>
    <t>Waterside Café</t>
  </si>
  <si>
    <t>Hawthorne Gardening</t>
  </si>
  <si>
    <t>Nails by Helen</t>
  </si>
  <si>
    <t>Ashbys</t>
  </si>
  <si>
    <t>Vision</t>
  </si>
  <si>
    <t>CMC Golf</t>
  </si>
  <si>
    <t>Greensleeves</t>
  </si>
  <si>
    <t>Windmill Pharmacy</t>
  </si>
  <si>
    <t>Tyre Changers</t>
  </si>
  <si>
    <t>Travel Impressions</t>
  </si>
  <si>
    <t>ADM</t>
  </si>
  <si>
    <t>NM Counselling</t>
  </si>
  <si>
    <t>Invoice issued for £60 re 2 matches that took place in February 2019</t>
  </si>
  <si>
    <t>Pitch hire during February</t>
  </si>
  <si>
    <t xml:space="preserve">Receipts received to 28 February 2019, paid into a NatWest account </t>
  </si>
  <si>
    <t>Mrs Crutchfield</t>
  </si>
  <si>
    <t>Mr Moule &amp; Miss Spragg</t>
  </si>
  <si>
    <t>PJC Driver Training</t>
  </si>
  <si>
    <t>Hire of car park in February for driving lessons</t>
  </si>
  <si>
    <t>PIE</t>
  </si>
  <si>
    <t>Application fee re PIE Summer Festival</t>
  </si>
  <si>
    <t>Plot 28, Allotment rental, March 2019 to September 2020</t>
  </si>
  <si>
    <t>E 355</t>
  </si>
  <si>
    <t>Quarterly groundkeeping of recreation ground (Jan-Mar 2019)</t>
  </si>
  <si>
    <t>E 356</t>
  </si>
  <si>
    <t>February ground maintenance at pavilion</t>
  </si>
  <si>
    <t>E357</t>
  </si>
  <si>
    <t>Room hire in February</t>
  </si>
  <si>
    <t>E 358</t>
  </si>
  <si>
    <t>E359</t>
  </si>
  <si>
    <t>E360</t>
  </si>
  <si>
    <t>January youth café management</t>
  </si>
  <si>
    <t>February youth café management</t>
  </si>
  <si>
    <t>E361</t>
  </si>
  <si>
    <t>4 x Bus shelter cleaning on 11/3/19</t>
  </si>
  <si>
    <t>Allotment rental, Plot 65, March 2019 to September 2020</t>
  </si>
  <si>
    <t>E362</t>
  </si>
  <si>
    <t>Action4Youth</t>
  </si>
  <si>
    <t>E363</t>
  </si>
  <si>
    <t>Managing Local Council Elections Webinar (price reduced from £60 to £30)</t>
  </si>
  <si>
    <t>E364</t>
  </si>
  <si>
    <t>Unmetered electricity 1-28/2/19</t>
  </si>
  <si>
    <t>E366</t>
  </si>
  <si>
    <t>E367</t>
  </si>
  <si>
    <t>Xmas lights - check/install/removal/storage</t>
  </si>
  <si>
    <t>2 x street light repairs (Crispin Field and Yardley Ave)(2 SOX used from stock, 12 left)</t>
  </si>
  <si>
    <t>E368</t>
  </si>
  <si>
    <t>Staples Uk Limited</t>
  </si>
  <si>
    <t>HP</t>
  </si>
  <si>
    <t>Toner cashback promotion, claim 2 of 2 (submitted 13/3/19)</t>
  </si>
  <si>
    <t>E369</t>
  </si>
  <si>
    <t>KLS Ltd</t>
  </si>
  <si>
    <t>Cardboard cups</t>
  </si>
  <si>
    <t>Toner and paper (cashback claim submitted, see below)</t>
  </si>
  <si>
    <t>E370</t>
  </si>
  <si>
    <t>E371</t>
  </si>
  <si>
    <t>Pavilion roof tile repairs</t>
  </si>
  <si>
    <t>Windsor Road swinging plank repairs</t>
  </si>
  <si>
    <t>E372</t>
  </si>
  <si>
    <t>E375</t>
  </si>
  <si>
    <t>Monthly telephony package (paid by CC 1/2/19, CC bill dd 12/3/19)</t>
  </si>
  <si>
    <t>Monthly telephony package (paid by CC 1/3/19, CC bill dd not until 12/4/19)</t>
  </si>
  <si>
    <t>E373</t>
  </si>
  <si>
    <t>Post Office/Lloyds Bank</t>
  </si>
  <si>
    <t>PPP &amp; Guide</t>
  </si>
  <si>
    <t>PPP postage</t>
  </si>
  <si>
    <t>E374</t>
  </si>
  <si>
    <t>E376</t>
  </si>
  <si>
    <t>Pitstone Allotment Association</t>
  </si>
  <si>
    <t>Transfer of PAA subscription fees, collected from tenants at the same time as their tenancy fees, then transferred to PAA.  73 plots x 18 months subscription of £9.75 per plot = £711.75</t>
  </si>
  <si>
    <t>PID re Feasibility / Project Design (£18,824.46 minus £7,535.50 funding from LAF = £11,288.96) (NB:  LAF now agreed to invoice upon completion and therefore won't be invoiced until eta July 2019)</t>
  </si>
  <si>
    <t>Mrs Creasey</t>
  </si>
  <si>
    <t>E377</t>
  </si>
  <si>
    <t>Elec at pavilion 31/1/19-27/2/19</t>
  </si>
  <si>
    <t>Direct debits noted at 28 March 2019 meeting</t>
  </si>
  <si>
    <t>Expenditure from Unity to 28 March 2019</t>
  </si>
  <si>
    <t xml:space="preserve">MARCH 2019 FINANCIAL SUMMARY </t>
  </si>
  <si>
    <t>Mrs Gould</t>
  </si>
  <si>
    <t>Allotment rental, March 2019 to September 2020. 4 x raised beds</t>
  </si>
  <si>
    <t>Allotment rental, March 2019 to September 2020, 4 raised beds</t>
  </si>
  <si>
    <t>Mr Harris &amp; Miss Goulde</t>
  </si>
  <si>
    <t>E378-384</t>
  </si>
  <si>
    <t>Allotment rental, Plot 17, March 2019 to September 2020</t>
  </si>
  <si>
    <t>Grants &amp; donations from Unity on 28 March 2019</t>
  </si>
  <si>
    <t>E385</t>
  </si>
  <si>
    <t>Transfer of PAA subscription fees, collected from tenants at the same time as their tenancy fees, then transferred to PAA.  Re new raised beds x 18 months subscription of £4.87 per 4 beds = £9.74</t>
  </si>
  <si>
    <t>None required.   NB a number of year-end reconciliation transfers will be required next month (April) re Accruals Account and S106 account.</t>
  </si>
  <si>
    <t>None required.</t>
  </si>
  <si>
    <t>Receipts received to 28 March 2019, paid into Unity account</t>
  </si>
  <si>
    <t>Advertising issues 119-122 (cancelled future advertising, issue 123 onwards)</t>
  </si>
  <si>
    <t>Mr Hutchinson</t>
  </si>
  <si>
    <t>Grass seed for pavilion renovation</t>
  </si>
  <si>
    <t>Renovation of the pavilion pitches (1 x 20 tonne top soil/15 bags grass seed/fertiliser).  Approved 14/2/19.  Min SL100/18.4.  PO20190226d. (Grass seed purchased.  Top soil outstanding)</t>
  </si>
  <si>
    <t>Vicarage Road collison damage requiring replacement lantern.</t>
  </si>
  <si>
    <t>E386</t>
  </si>
  <si>
    <t>Mrs Leek</t>
  </si>
  <si>
    <t>E387</t>
  </si>
  <si>
    <t>March youth café management</t>
  </si>
  <si>
    <t>Annual membership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</si>
</sst>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0_-;\-* #,##0.000_-;_-* &quot;-&quot;???_-;_-@_-"/>
    <numFmt numFmtId="173" formatCode="0.0"/>
    <numFmt numFmtId="174" formatCode="_-&quot;£&quot;* #,##0.0_-;\-&quot;£&quot;* #,##0.0_-;_-&quot;£&quot;* &quot;-&quot;??_-;_-@_-"/>
    <numFmt numFmtId="175" formatCode="_-&quot;£&quot;* #,##0_-;\-&quot;£&quot;* #,##0_-;_-&quot;£&quot;* &quot;-&quot;??_-;_-@_-"/>
    <numFmt numFmtId="176" formatCode="#,##0_ ;\-#,##0\ "/>
    <numFmt numFmtId="177" formatCode="&quot;£&quot;#,##0.0;\-&quot;£&quot;#,##0.0"/>
    <numFmt numFmtId="178" formatCode="[$-809]dd\ mmmm\ yyyy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£&quot;#,##0.0;[Red]\-&quot;£&quot;#,##0.0"/>
    <numFmt numFmtId="185" formatCode="_-[$£-809]* #,##0.00_-;\-[$£-809]* #,##0.00_-;_-[$£-809]* &quot;-&quot;??_-;_-@_-"/>
    <numFmt numFmtId="186" formatCode="[$£-809]#,##0.00"/>
    <numFmt numFmtId="187" formatCode="&quot;£&quot;#,##0.00"/>
    <numFmt numFmtId="188" formatCode="_-&quot;£&quot;* #,##0.000_-;\-&quot;£&quot;* #,##0.000_-;_-&quot;£&quot;* &quot;-&quot;???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3" fillId="0" borderId="0" xfId="0" applyFont="1" applyAlignment="1">
      <alignment horizontal="left"/>
    </xf>
    <xf numFmtId="44" fontId="4" fillId="0" borderId="0" xfId="44" applyFont="1" applyAlignment="1">
      <alignment/>
    </xf>
    <xf numFmtId="49" fontId="0" fillId="0" borderId="0" xfId="0" applyNumberFormat="1" applyFont="1" applyAlignment="1">
      <alignment wrapText="1"/>
    </xf>
    <xf numFmtId="0" fontId="4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85" fontId="0" fillId="0" borderId="0" xfId="44" applyNumberFormat="1" applyFont="1" applyAlignment="1">
      <alignment horizontal="right"/>
    </xf>
    <xf numFmtId="44" fontId="0" fillId="0" borderId="0" xfId="44" applyFont="1" applyAlignment="1">
      <alignment horizontal="right"/>
    </xf>
    <xf numFmtId="0" fontId="3" fillId="0" borderId="0" xfId="0" applyFont="1" applyAlignment="1">
      <alignment horizontal="center"/>
    </xf>
    <xf numFmtId="185" fontId="0" fillId="0" borderId="10" xfId="44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43" fontId="4" fillId="0" borderId="0" xfId="0" applyNumberFormat="1" applyFont="1" applyAlignment="1">
      <alignment/>
    </xf>
    <xf numFmtId="43" fontId="4" fillId="0" borderId="0" xfId="0" applyNumberFormat="1" applyFont="1" applyAlignment="1">
      <alignment horizontal="center" wrapText="1"/>
    </xf>
    <xf numFmtId="44" fontId="4" fillId="0" borderId="11" xfId="44" applyFont="1" applyBorder="1" applyAlignment="1">
      <alignment/>
    </xf>
    <xf numFmtId="49" fontId="0" fillId="0" borderId="0" xfId="0" applyNumberFormat="1" applyFont="1" applyAlignment="1">
      <alignment horizontal="center"/>
    </xf>
    <xf numFmtId="185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4" fontId="4" fillId="0" borderId="0" xfId="44" applyFont="1" applyAlignment="1">
      <alignment horizontal="center" vertical="top"/>
    </xf>
    <xf numFmtId="44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185" fontId="6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3" fontId="4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43" fontId="0" fillId="0" borderId="0" xfId="42" applyFont="1" applyAlignment="1">
      <alignment/>
    </xf>
    <xf numFmtId="44" fontId="4" fillId="0" borderId="0" xfId="44" applyFont="1" applyAlignment="1">
      <alignment horizontal="center"/>
    </xf>
    <xf numFmtId="0" fontId="0" fillId="0" borderId="0" xfId="0" applyFont="1" applyAlignment="1" quotePrefix="1">
      <alignment horizontal="center"/>
    </xf>
    <xf numFmtId="44" fontId="25" fillId="0" borderId="0" xfId="44" applyFont="1" applyAlignment="1">
      <alignment/>
    </xf>
    <xf numFmtId="0" fontId="25" fillId="0" borderId="0" xfId="0" applyFont="1" applyAlignment="1">
      <alignment/>
    </xf>
    <xf numFmtId="186" fontId="4" fillId="0" borderId="11" xfId="44" applyNumberFormat="1" applyFont="1" applyBorder="1" applyAlignment="1">
      <alignment/>
    </xf>
    <xf numFmtId="44" fontId="0" fillId="0" borderId="0" xfId="42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14" fontId="0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0" fontId="0" fillId="0" borderId="0" xfId="57" applyFont="1">
      <alignment/>
      <protection/>
    </xf>
    <xf numFmtId="186" fontId="0" fillId="0" borderId="0" xfId="57" applyNumberFormat="1" applyFont="1">
      <alignment/>
      <protection/>
    </xf>
    <xf numFmtId="171" fontId="0" fillId="0" borderId="0" xfId="0" applyNumberFormat="1" applyFont="1" applyAlignment="1">
      <alignment/>
    </xf>
    <xf numFmtId="0" fontId="4" fillId="0" borderId="0" xfId="57" applyFont="1">
      <alignment/>
      <protection/>
    </xf>
    <xf numFmtId="186" fontId="4" fillId="0" borderId="12" xfId="57" applyNumberFormat="1" applyFont="1" applyBorder="1">
      <alignment/>
      <protection/>
    </xf>
    <xf numFmtId="171" fontId="4" fillId="0" borderId="0" xfId="0" applyNumberFormat="1" applyFont="1" applyAlignment="1">
      <alignment/>
    </xf>
    <xf numFmtId="44" fontId="4" fillId="0" borderId="0" xfId="44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3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23.7109375" style="1" customWidth="1"/>
    <col min="2" max="2" width="13.140625" style="1" customWidth="1"/>
    <col min="3" max="3" width="32.8515625" style="2" customWidth="1"/>
    <col min="4" max="4" width="28.7109375" style="2" customWidth="1"/>
    <col min="5" max="5" width="84.28125" style="2" customWidth="1"/>
    <col min="6" max="6" width="13.00390625" style="3" customWidth="1"/>
    <col min="7" max="7" width="14.140625" style="3" customWidth="1"/>
    <col min="8" max="8" width="20.8515625" style="3" customWidth="1"/>
    <col min="9" max="9" width="12.28125" style="2" customWidth="1"/>
    <col min="10" max="10" width="9.140625" style="2" customWidth="1"/>
    <col min="11" max="11" width="10.28125" style="2" bestFit="1" customWidth="1"/>
    <col min="12" max="12" width="11.7109375" style="2" customWidth="1"/>
    <col min="13" max="16384" width="9.140625" style="2" customWidth="1"/>
  </cols>
  <sheetData>
    <row r="1" ht="20.25">
      <c r="E1" s="23" t="s">
        <v>0</v>
      </c>
    </row>
    <row r="2" ht="20.25">
      <c r="E2" s="23" t="s">
        <v>258</v>
      </c>
    </row>
    <row r="3" ht="18">
      <c r="E3" s="13"/>
    </row>
    <row r="4" ht="12.75">
      <c r="E4" s="6"/>
    </row>
    <row r="5" spans="1:5" ht="18">
      <c r="A5" s="4" t="s">
        <v>257</v>
      </c>
      <c r="B5" s="4"/>
      <c r="E5" s="13"/>
    </row>
    <row r="6" spans="1:5" ht="18">
      <c r="A6" s="4"/>
      <c r="B6" s="4"/>
      <c r="E6" s="13"/>
    </row>
    <row r="7" spans="1:8" ht="12.75">
      <c r="A7" s="24"/>
      <c r="B7" s="24" t="s">
        <v>50</v>
      </c>
      <c r="C7" s="25" t="s">
        <v>17</v>
      </c>
      <c r="D7" s="25" t="s">
        <v>18</v>
      </c>
      <c r="E7" s="7" t="s">
        <v>10</v>
      </c>
      <c r="F7" s="26" t="s">
        <v>1</v>
      </c>
      <c r="G7" s="26" t="s">
        <v>3</v>
      </c>
      <c r="H7" s="26" t="s">
        <v>2</v>
      </c>
    </row>
    <row r="8" ht="12.75">
      <c r="Q8" s="2" t="s">
        <v>6</v>
      </c>
    </row>
    <row r="9" spans="2:9" ht="12.75">
      <c r="B9" s="1" t="s">
        <v>263</v>
      </c>
      <c r="C9" s="2" t="s">
        <v>32</v>
      </c>
      <c r="D9" s="2" t="s">
        <v>33</v>
      </c>
      <c r="E9" s="6" t="s">
        <v>53</v>
      </c>
      <c r="F9" s="3">
        <v>4.65</v>
      </c>
      <c r="G9" s="3">
        <v>2572.16</v>
      </c>
      <c r="H9" s="3">
        <v>2576.81</v>
      </c>
      <c r="I9" s="27"/>
    </row>
    <row r="10" spans="1:8" ht="12.75">
      <c r="A10" s="28"/>
      <c r="B10" s="1" t="s">
        <v>204</v>
      </c>
      <c r="C10" s="15" t="s">
        <v>52</v>
      </c>
      <c r="D10" s="2" t="s">
        <v>65</v>
      </c>
      <c r="E10" s="16" t="s">
        <v>205</v>
      </c>
      <c r="G10" s="3">
        <v>850</v>
      </c>
      <c r="H10" s="3">
        <v>850</v>
      </c>
    </row>
    <row r="11" spans="1:8" ht="12.75">
      <c r="A11" s="28"/>
      <c r="B11" s="1" t="s">
        <v>206</v>
      </c>
      <c r="C11" s="15" t="s">
        <v>52</v>
      </c>
      <c r="D11" s="2" t="s">
        <v>58</v>
      </c>
      <c r="E11" s="16" t="s">
        <v>207</v>
      </c>
      <c r="G11" s="3">
        <v>430</v>
      </c>
      <c r="H11" s="3">
        <v>430</v>
      </c>
    </row>
    <row r="12" spans="1:8" ht="12.75">
      <c r="A12" s="28"/>
      <c r="B12" s="1" t="s">
        <v>208</v>
      </c>
      <c r="C12" s="15" t="s">
        <v>94</v>
      </c>
      <c r="D12" s="2" t="s">
        <v>27</v>
      </c>
      <c r="E12" s="16" t="s">
        <v>209</v>
      </c>
      <c r="G12" s="3">
        <v>73.78</v>
      </c>
      <c r="H12" s="3">
        <v>73.78</v>
      </c>
    </row>
    <row r="13" spans="1:8" ht="12.75">
      <c r="A13" s="28"/>
      <c r="B13" s="1" t="s">
        <v>211</v>
      </c>
      <c r="C13" s="15" t="s">
        <v>56</v>
      </c>
      <c r="D13" s="2" t="s">
        <v>51</v>
      </c>
      <c r="E13" s="16" t="s">
        <v>213</v>
      </c>
      <c r="G13" s="3">
        <v>259.26</v>
      </c>
      <c r="H13" s="3">
        <v>259.26</v>
      </c>
    </row>
    <row r="14" spans="1:8" ht="12.75">
      <c r="A14" s="28"/>
      <c r="B14" s="1" t="s">
        <v>212</v>
      </c>
      <c r="C14" s="15" t="s">
        <v>56</v>
      </c>
      <c r="D14" s="2" t="s">
        <v>51</v>
      </c>
      <c r="E14" s="16" t="s">
        <v>214</v>
      </c>
      <c r="G14" s="3">
        <v>270.36</v>
      </c>
      <c r="H14" s="3">
        <v>270.36</v>
      </c>
    </row>
    <row r="15" spans="2:8" ht="12.75">
      <c r="B15" s="1" t="s">
        <v>215</v>
      </c>
      <c r="C15" s="15" t="s">
        <v>72</v>
      </c>
      <c r="D15" s="10" t="s">
        <v>64</v>
      </c>
      <c r="E15" s="16" t="s">
        <v>216</v>
      </c>
      <c r="G15" s="3">
        <v>60</v>
      </c>
      <c r="H15" s="3">
        <v>60</v>
      </c>
    </row>
    <row r="16" spans="1:8" ht="12.75">
      <c r="A16" s="28"/>
      <c r="B16" s="1" t="s">
        <v>218</v>
      </c>
      <c r="C16" s="15" t="s">
        <v>219</v>
      </c>
      <c r="D16" s="2" t="s">
        <v>51</v>
      </c>
      <c r="E16" s="16" t="s">
        <v>280</v>
      </c>
      <c r="G16" s="3">
        <v>100</v>
      </c>
      <c r="H16" s="3">
        <v>100</v>
      </c>
    </row>
    <row r="17" spans="1:8" ht="12.75">
      <c r="A17" s="28"/>
      <c r="B17" s="1" t="s">
        <v>220</v>
      </c>
      <c r="C17" s="15" t="s">
        <v>99</v>
      </c>
      <c r="D17" s="2" t="s">
        <v>27</v>
      </c>
      <c r="E17" s="16" t="s">
        <v>221</v>
      </c>
      <c r="F17" s="3">
        <v>6</v>
      </c>
      <c r="G17" s="3">
        <v>30</v>
      </c>
      <c r="H17" s="3">
        <v>36</v>
      </c>
    </row>
    <row r="18" spans="2:8" ht="12.75">
      <c r="B18" s="1" t="s">
        <v>224</v>
      </c>
      <c r="C18" s="15" t="s">
        <v>59</v>
      </c>
      <c r="D18" s="10" t="s">
        <v>35</v>
      </c>
      <c r="E18" s="16" t="s">
        <v>226</v>
      </c>
      <c r="F18" s="3">
        <v>100</v>
      </c>
      <c r="G18" s="3">
        <v>500</v>
      </c>
      <c r="H18" s="3">
        <v>600</v>
      </c>
    </row>
    <row r="19" spans="2:8" ht="12.75">
      <c r="B19" s="1" t="s">
        <v>225</v>
      </c>
      <c r="C19" s="15" t="s">
        <v>59</v>
      </c>
      <c r="D19" s="10" t="s">
        <v>35</v>
      </c>
      <c r="E19" s="16" t="s">
        <v>227</v>
      </c>
      <c r="F19" s="3">
        <v>64</v>
      </c>
      <c r="G19" s="3">
        <v>320</v>
      </c>
      <c r="H19" s="3">
        <v>384</v>
      </c>
    </row>
    <row r="20" spans="2:8" ht="12.75">
      <c r="B20" s="1" t="s">
        <v>228</v>
      </c>
      <c r="C20" s="15" t="s">
        <v>229</v>
      </c>
      <c r="D20" s="10" t="s">
        <v>27</v>
      </c>
      <c r="E20" s="16" t="s">
        <v>235</v>
      </c>
      <c r="F20" s="3">
        <v>107.33</v>
      </c>
      <c r="G20" s="3">
        <v>536.63</v>
      </c>
      <c r="H20" s="3">
        <v>643.96</v>
      </c>
    </row>
    <row r="21" spans="2:8" ht="12.75">
      <c r="B21" s="1" t="s">
        <v>232</v>
      </c>
      <c r="C21" s="15" t="s">
        <v>233</v>
      </c>
      <c r="D21" s="10" t="s">
        <v>27</v>
      </c>
      <c r="E21" s="16" t="s">
        <v>234</v>
      </c>
      <c r="F21" s="3">
        <v>5.3</v>
      </c>
      <c r="G21" s="3">
        <v>26.5</v>
      </c>
      <c r="H21" s="3">
        <v>31.8</v>
      </c>
    </row>
    <row r="22" spans="2:8" ht="12.75">
      <c r="B22" s="1" t="s">
        <v>236</v>
      </c>
      <c r="C22" s="15" t="s">
        <v>49</v>
      </c>
      <c r="D22" s="10" t="s">
        <v>58</v>
      </c>
      <c r="E22" s="16" t="s">
        <v>238</v>
      </c>
      <c r="G22" s="3">
        <v>130</v>
      </c>
      <c r="H22" s="3">
        <v>130</v>
      </c>
    </row>
    <row r="23" spans="2:8" ht="12.75">
      <c r="B23" s="1" t="s">
        <v>237</v>
      </c>
      <c r="C23" s="15" t="s">
        <v>49</v>
      </c>
      <c r="D23" s="10" t="s">
        <v>45</v>
      </c>
      <c r="E23" s="16" t="s">
        <v>239</v>
      </c>
      <c r="G23" s="3">
        <v>310</v>
      </c>
      <c r="H23" s="3">
        <v>310</v>
      </c>
    </row>
    <row r="24" spans="2:8" ht="24">
      <c r="B24" s="1" t="s">
        <v>249</v>
      </c>
      <c r="C24" s="15" t="s">
        <v>250</v>
      </c>
      <c r="D24" s="10" t="s">
        <v>114</v>
      </c>
      <c r="E24" s="16" t="s">
        <v>251</v>
      </c>
      <c r="G24" s="3">
        <v>711.75</v>
      </c>
      <c r="H24" s="3">
        <v>711.75</v>
      </c>
    </row>
    <row r="25" spans="2:8" ht="24">
      <c r="B25" s="1" t="s">
        <v>266</v>
      </c>
      <c r="C25" s="15" t="s">
        <v>250</v>
      </c>
      <c r="D25" s="10" t="s">
        <v>114</v>
      </c>
      <c r="E25" s="16" t="s">
        <v>267</v>
      </c>
      <c r="G25" s="3">
        <v>9.74</v>
      </c>
      <c r="H25" s="3">
        <v>9.74</v>
      </c>
    </row>
    <row r="26" spans="2:8" ht="12.75">
      <c r="B26" s="1" t="s">
        <v>276</v>
      </c>
      <c r="C26" s="2" t="s">
        <v>52</v>
      </c>
      <c r="D26" s="2" t="s">
        <v>58</v>
      </c>
      <c r="E26" s="2" t="s">
        <v>273</v>
      </c>
      <c r="G26" s="3">
        <v>1040</v>
      </c>
      <c r="H26" s="3">
        <v>1040</v>
      </c>
    </row>
    <row r="27" spans="2:8" ht="12.75">
      <c r="B27" s="1" t="s">
        <v>278</v>
      </c>
      <c r="C27" s="2" t="s">
        <v>56</v>
      </c>
      <c r="D27" s="2" t="s">
        <v>51</v>
      </c>
      <c r="E27" s="2" t="s">
        <v>279</v>
      </c>
      <c r="G27" s="3">
        <v>230.26</v>
      </c>
      <c r="H27" s="3">
        <v>230.26</v>
      </c>
    </row>
    <row r="28" spans="3:5" ht="12.75">
      <c r="C28" s="15"/>
      <c r="E28" s="16"/>
    </row>
    <row r="29" spans="5:8" ht="13.5" customHeight="1" thickBot="1">
      <c r="E29" s="7" t="s">
        <v>41</v>
      </c>
      <c r="F29" s="20">
        <f>SUM(F9:F28)</f>
        <v>287.28000000000003</v>
      </c>
      <c r="G29" s="20">
        <f>SUM(G9:G28)</f>
        <v>8460.44</v>
      </c>
      <c r="H29" s="20">
        <f>SUM(H9:H28)</f>
        <v>8747.72</v>
      </c>
    </row>
    <row r="30" spans="5:8" ht="13.5" customHeight="1" thickTop="1">
      <c r="E30" s="7"/>
      <c r="F30" s="5"/>
      <c r="G30" s="5"/>
      <c r="H30" s="5"/>
    </row>
    <row r="31" spans="1:5" ht="18">
      <c r="A31" s="4" t="s">
        <v>265</v>
      </c>
      <c r="B31" s="4"/>
      <c r="E31" s="6"/>
    </row>
    <row r="32" spans="1:5" ht="18">
      <c r="A32" s="4"/>
      <c r="B32" s="4"/>
      <c r="E32" s="6"/>
    </row>
    <row r="33" spans="1:8" ht="25.5">
      <c r="A33" s="24" t="s">
        <v>12</v>
      </c>
      <c r="B33" s="24"/>
      <c r="C33" s="29" t="s">
        <v>20</v>
      </c>
      <c r="D33" s="25" t="s">
        <v>18</v>
      </c>
      <c r="E33" s="7" t="s">
        <v>21</v>
      </c>
      <c r="F33" s="26" t="s">
        <v>1</v>
      </c>
      <c r="G33" s="26" t="s">
        <v>3</v>
      </c>
      <c r="H33" s="26" t="s">
        <v>2</v>
      </c>
    </row>
    <row r="34" ht="12.75">
      <c r="Q34" s="2" t="s">
        <v>6</v>
      </c>
    </row>
    <row r="35" spans="1:6" ht="12.75" customHeight="1">
      <c r="A35" s="1" t="s">
        <v>115</v>
      </c>
      <c r="C35" s="15"/>
      <c r="E35" s="15"/>
      <c r="F35" s="30"/>
    </row>
    <row r="37" spans="5:8" ht="13.5" customHeight="1" thickBot="1">
      <c r="E37" s="7" t="s">
        <v>22</v>
      </c>
      <c r="F37" s="20">
        <f>SUM(F34:F36)</f>
        <v>0</v>
      </c>
      <c r="G37" s="20">
        <f>SUM(G34:G36)</f>
        <v>0</v>
      </c>
      <c r="H37" s="20">
        <f>SUM(H34:H36)</f>
        <v>0</v>
      </c>
    </row>
    <row r="38" spans="1:8" ht="13.5" thickTop="1">
      <c r="A38" s="19"/>
      <c r="B38" s="19"/>
      <c r="C38" s="19"/>
      <c r="D38" s="19"/>
      <c r="E38" s="19"/>
      <c r="F38" s="19"/>
      <c r="G38" s="19"/>
      <c r="H38" s="19"/>
    </row>
    <row r="39" spans="1:5" ht="18">
      <c r="A39" s="4" t="s">
        <v>256</v>
      </c>
      <c r="B39" s="4"/>
      <c r="E39" s="31"/>
    </row>
    <row r="40" spans="5:8" ht="12.75">
      <c r="E40" s="9"/>
      <c r="H40" s="5"/>
    </row>
    <row r="41" spans="2:8" ht="14.25" customHeight="1">
      <c r="B41" s="1" t="s">
        <v>222</v>
      </c>
      <c r="C41" s="2" t="s">
        <v>34</v>
      </c>
      <c r="D41" s="2" t="s">
        <v>19</v>
      </c>
      <c r="E41" s="10" t="s">
        <v>113</v>
      </c>
      <c r="F41" s="11">
        <v>0.79</v>
      </c>
      <c r="G41" s="3">
        <v>15.76</v>
      </c>
      <c r="H41" s="3">
        <v>16.55</v>
      </c>
    </row>
    <row r="42" spans="2:8" ht="14.25" customHeight="1">
      <c r="B42" s="1" t="s">
        <v>210</v>
      </c>
      <c r="C42" s="2" t="s">
        <v>110</v>
      </c>
      <c r="D42" s="2" t="s">
        <v>27</v>
      </c>
      <c r="E42" s="10" t="s">
        <v>111</v>
      </c>
      <c r="F42" s="11">
        <v>4</v>
      </c>
      <c r="G42" s="3">
        <v>20</v>
      </c>
      <c r="H42" s="3">
        <v>24</v>
      </c>
    </row>
    <row r="43" spans="2:12" ht="13.5" customHeight="1">
      <c r="B43" s="1" t="s">
        <v>112</v>
      </c>
      <c r="C43" s="2" t="s">
        <v>48</v>
      </c>
      <c r="D43" s="2" t="s">
        <v>35</v>
      </c>
      <c r="E43" s="17" t="s">
        <v>223</v>
      </c>
      <c r="F43" s="11">
        <v>54.03</v>
      </c>
      <c r="G43" s="3">
        <v>270.16</v>
      </c>
      <c r="H43" s="3">
        <v>324.19</v>
      </c>
      <c r="J43" s="11"/>
      <c r="K43" s="3"/>
      <c r="L43" s="3"/>
    </row>
    <row r="44" spans="2:8" ht="12.75">
      <c r="B44" s="1" t="s">
        <v>240</v>
      </c>
      <c r="C44" s="15" t="s">
        <v>68</v>
      </c>
      <c r="D44" s="10" t="s">
        <v>27</v>
      </c>
      <c r="E44" s="16" t="s">
        <v>242</v>
      </c>
      <c r="F44" s="12" t="s">
        <v>69</v>
      </c>
      <c r="G44" s="3">
        <v>10</v>
      </c>
      <c r="H44" s="3">
        <v>10</v>
      </c>
    </row>
    <row r="45" spans="2:8" ht="12.75">
      <c r="B45" s="1" t="s">
        <v>244</v>
      </c>
      <c r="C45" s="15" t="s">
        <v>245</v>
      </c>
      <c r="D45" s="10" t="s">
        <v>246</v>
      </c>
      <c r="E45" s="16" t="s">
        <v>247</v>
      </c>
      <c r="F45" s="12"/>
      <c r="G45" s="3">
        <v>10.56</v>
      </c>
      <c r="H45" s="3">
        <v>10.56</v>
      </c>
    </row>
    <row r="46" spans="2:8" ht="12.75">
      <c r="B46" s="1" t="s">
        <v>248</v>
      </c>
      <c r="C46" s="15" t="s">
        <v>61</v>
      </c>
      <c r="D46" s="10" t="s">
        <v>27</v>
      </c>
      <c r="E46" s="16" t="s">
        <v>62</v>
      </c>
      <c r="F46" s="12">
        <v>0</v>
      </c>
      <c r="G46" s="3">
        <v>3</v>
      </c>
      <c r="H46" s="3">
        <v>3</v>
      </c>
    </row>
    <row r="47" spans="2:8" ht="12.75">
      <c r="B47" s="1" t="s">
        <v>241</v>
      </c>
      <c r="C47" s="15" t="s">
        <v>68</v>
      </c>
      <c r="D47" s="10" t="s">
        <v>27</v>
      </c>
      <c r="E47" s="16" t="s">
        <v>243</v>
      </c>
      <c r="F47" s="12" t="s">
        <v>69</v>
      </c>
      <c r="G47" s="3">
        <v>10</v>
      </c>
      <c r="H47" s="3">
        <v>10</v>
      </c>
    </row>
    <row r="48" spans="2:8" ht="14.25" customHeight="1">
      <c r="B48" s="1" t="s">
        <v>254</v>
      </c>
      <c r="C48" s="2" t="s">
        <v>60</v>
      </c>
      <c r="D48" s="2" t="s">
        <v>19</v>
      </c>
      <c r="E48" s="10" t="s">
        <v>255</v>
      </c>
      <c r="F48" s="11">
        <v>3.17</v>
      </c>
      <c r="G48" s="3">
        <v>63.41</v>
      </c>
      <c r="H48" s="3">
        <v>66.58</v>
      </c>
    </row>
    <row r="49" ht="12.75" customHeight="1">
      <c r="E49" s="10"/>
    </row>
    <row r="50" spans="5:8" ht="13.5" customHeight="1" thickBot="1">
      <c r="E50" s="7" t="s">
        <v>23</v>
      </c>
      <c r="F50" s="20">
        <f>SUM(F41:F49)</f>
        <v>61.99</v>
      </c>
      <c r="G50" s="20">
        <f>SUM(G41:G49)</f>
        <v>402.89</v>
      </c>
      <c r="H50" s="20">
        <f>SUM(F50:G50)</f>
        <v>464.88</v>
      </c>
    </row>
    <row r="51" spans="5:8" ht="13.5" customHeight="1" thickTop="1">
      <c r="E51" s="7"/>
      <c r="F51" s="5"/>
      <c r="G51" s="5"/>
      <c r="H51" s="5"/>
    </row>
    <row r="52" spans="5:8" ht="13.5" thickBot="1">
      <c r="E52" s="32" t="s">
        <v>11</v>
      </c>
      <c r="F52" s="20">
        <f>F50+F37+F29</f>
        <v>349.27000000000004</v>
      </c>
      <c r="G52" s="20">
        <f>G50+G37+G29</f>
        <v>8863.33</v>
      </c>
      <c r="H52" s="20">
        <f>H50+H37+H29</f>
        <v>9212.599999999999</v>
      </c>
    </row>
    <row r="53" spans="5:8" ht="13.5" thickTop="1">
      <c r="E53" s="18"/>
      <c r="F53" s="5"/>
      <c r="G53" s="5"/>
      <c r="H53" s="5"/>
    </row>
    <row r="54" spans="1:5" ht="18">
      <c r="A54" s="4" t="s">
        <v>24</v>
      </c>
      <c r="B54" s="4"/>
      <c r="C54" s="2" t="s">
        <v>269</v>
      </c>
      <c r="E54" s="31"/>
    </row>
    <row r="55" spans="5:8" ht="12.75">
      <c r="E55" s="18"/>
      <c r="F55" s="5"/>
      <c r="G55" s="5"/>
      <c r="H55" s="5"/>
    </row>
    <row r="56" spans="1:5" ht="18.75" customHeight="1">
      <c r="A56" s="4" t="s">
        <v>57</v>
      </c>
      <c r="B56" s="4"/>
      <c r="C56" s="2" t="s">
        <v>268</v>
      </c>
      <c r="E56" s="4"/>
    </row>
    <row r="57" spans="1:5" ht="12.75" customHeight="1">
      <c r="A57" s="4"/>
      <c r="B57" s="4"/>
      <c r="E57" s="13"/>
    </row>
    <row r="58" spans="1:8" ht="26.25" customHeight="1">
      <c r="A58" s="33" t="s">
        <v>196</v>
      </c>
      <c r="B58" s="33"/>
      <c r="E58" s="34"/>
      <c r="F58" s="35" t="s">
        <v>1</v>
      </c>
      <c r="G58" s="35" t="s">
        <v>3</v>
      </c>
      <c r="H58" s="35" t="s">
        <v>2</v>
      </c>
    </row>
    <row r="59" ht="11.25" customHeight="1"/>
    <row r="60" spans="1:8" ht="12.75">
      <c r="A60" s="36"/>
      <c r="B60" s="36"/>
      <c r="C60" s="2" t="s">
        <v>28</v>
      </c>
      <c r="D60" s="2" t="s">
        <v>29</v>
      </c>
      <c r="E60" s="2" t="s">
        <v>30</v>
      </c>
      <c r="G60" s="3">
        <v>1.22</v>
      </c>
      <c r="H60" s="3">
        <v>1.22</v>
      </c>
    </row>
    <row r="61" spans="1:8" ht="12.75">
      <c r="A61" s="36"/>
      <c r="B61" s="36"/>
      <c r="C61" s="2" t="s">
        <v>28</v>
      </c>
      <c r="D61" s="2" t="s">
        <v>29</v>
      </c>
      <c r="E61" s="2" t="s">
        <v>31</v>
      </c>
      <c r="G61" s="3">
        <v>13.11</v>
      </c>
      <c r="H61" s="3">
        <v>13.11</v>
      </c>
    </row>
    <row r="62" spans="1:2" ht="12.75" customHeight="1">
      <c r="A62" s="21"/>
      <c r="B62" s="21"/>
    </row>
    <row r="63" spans="1:8" ht="13.5" customHeight="1" thickBot="1">
      <c r="A63" s="21"/>
      <c r="B63" s="21"/>
      <c r="F63" s="20">
        <f>SUM(F60:F62)</f>
        <v>0</v>
      </c>
      <c r="G63" s="20">
        <f>SUM(G60:G62)</f>
        <v>14.33</v>
      </c>
      <c r="H63" s="20">
        <f>SUM(H60:H62)</f>
        <v>14.33</v>
      </c>
    </row>
    <row r="64" spans="1:2" ht="13.5" customHeight="1" thickTop="1">
      <c r="A64" s="21"/>
      <c r="B64" s="21"/>
    </row>
    <row r="65" spans="1:8" ht="18">
      <c r="A65" s="33" t="s">
        <v>270</v>
      </c>
      <c r="B65" s="33"/>
      <c r="E65" s="34"/>
      <c r="F65" s="35"/>
      <c r="G65" s="35"/>
      <c r="H65" s="35"/>
    </row>
    <row r="66" ht="13.5" customHeight="1"/>
    <row r="67" spans="1:8" ht="12.75">
      <c r="A67" s="24"/>
      <c r="B67" s="24"/>
      <c r="C67" s="25" t="s">
        <v>8</v>
      </c>
      <c r="D67" s="25" t="s">
        <v>18</v>
      </c>
      <c r="E67" s="7" t="s">
        <v>10</v>
      </c>
      <c r="F67" s="26" t="s">
        <v>1</v>
      </c>
      <c r="G67" s="26" t="s">
        <v>3</v>
      </c>
      <c r="H67" s="26" t="s">
        <v>2</v>
      </c>
    </row>
    <row r="68" ht="13.5" customHeight="1"/>
    <row r="69" spans="1:8" ht="15">
      <c r="A69" s="8"/>
      <c r="C69" s="2" t="s">
        <v>198</v>
      </c>
      <c r="D69" s="2" t="s">
        <v>114</v>
      </c>
      <c r="E69" s="10" t="s">
        <v>164</v>
      </c>
      <c r="F69" s="22">
        <v>0</v>
      </c>
      <c r="G69" s="37">
        <v>22.5</v>
      </c>
      <c r="H69" s="22">
        <v>22.5</v>
      </c>
    </row>
    <row r="70" spans="1:8" ht="15">
      <c r="A70" s="8"/>
      <c r="C70" s="2" t="s">
        <v>146</v>
      </c>
      <c r="D70" s="2" t="s">
        <v>114</v>
      </c>
      <c r="E70" s="10" t="s">
        <v>164</v>
      </c>
      <c r="F70" s="22">
        <v>0</v>
      </c>
      <c r="G70" s="37">
        <v>45</v>
      </c>
      <c r="H70" s="22">
        <v>45</v>
      </c>
    </row>
    <row r="71" spans="1:8" ht="15">
      <c r="A71" s="8"/>
      <c r="C71" s="2" t="s">
        <v>157</v>
      </c>
      <c r="D71" s="2" t="s">
        <v>114</v>
      </c>
      <c r="E71" s="10" t="s">
        <v>164</v>
      </c>
      <c r="F71" s="22">
        <v>0</v>
      </c>
      <c r="G71" s="37">
        <v>22.5</v>
      </c>
      <c r="H71" s="22">
        <v>22.5</v>
      </c>
    </row>
    <row r="72" spans="1:8" ht="15">
      <c r="A72" s="8"/>
      <c r="C72" s="2" t="s">
        <v>161</v>
      </c>
      <c r="D72" s="2" t="s">
        <v>114</v>
      </c>
      <c r="E72" s="10" t="s">
        <v>164</v>
      </c>
      <c r="F72" s="22">
        <v>0</v>
      </c>
      <c r="G72" s="37">
        <v>67.5</v>
      </c>
      <c r="H72" s="22">
        <v>67.5</v>
      </c>
    </row>
    <row r="73" spans="1:8" ht="15">
      <c r="A73" s="8"/>
      <c r="C73" s="2" t="s">
        <v>128</v>
      </c>
      <c r="D73" s="2" t="s">
        <v>114</v>
      </c>
      <c r="E73" s="10" t="s">
        <v>164</v>
      </c>
      <c r="F73" s="22">
        <v>0</v>
      </c>
      <c r="G73" s="37">
        <v>22.5</v>
      </c>
      <c r="H73" s="22">
        <v>22.5</v>
      </c>
    </row>
    <row r="74" spans="1:8" ht="15">
      <c r="A74" s="8"/>
      <c r="C74" s="2" t="s">
        <v>197</v>
      </c>
      <c r="D74" s="2" t="s">
        <v>114</v>
      </c>
      <c r="E74" s="10" t="s">
        <v>164</v>
      </c>
      <c r="F74" s="22">
        <v>0</v>
      </c>
      <c r="G74" s="37">
        <v>22.5</v>
      </c>
      <c r="H74" s="22">
        <v>22.5</v>
      </c>
    </row>
    <row r="75" spans="1:8" ht="15">
      <c r="A75" s="8"/>
      <c r="C75" s="2" t="s">
        <v>148</v>
      </c>
      <c r="D75" s="2" t="s">
        <v>114</v>
      </c>
      <c r="E75" s="10" t="s">
        <v>164</v>
      </c>
      <c r="F75" s="22">
        <v>0</v>
      </c>
      <c r="G75" s="37">
        <v>22.5</v>
      </c>
      <c r="H75" s="22">
        <v>22.5</v>
      </c>
    </row>
    <row r="76" spans="1:8" ht="15">
      <c r="A76" s="8"/>
      <c r="C76" s="2" t="s">
        <v>144</v>
      </c>
      <c r="D76" s="2" t="s">
        <v>114</v>
      </c>
      <c r="E76" s="10" t="s">
        <v>164</v>
      </c>
      <c r="F76" s="22">
        <v>0</v>
      </c>
      <c r="G76" s="37">
        <v>22.5</v>
      </c>
      <c r="H76" s="22">
        <v>22.5</v>
      </c>
    </row>
    <row r="77" spans="1:8" ht="15">
      <c r="A77" s="8"/>
      <c r="C77" s="2" t="s">
        <v>151</v>
      </c>
      <c r="D77" s="2" t="s">
        <v>114</v>
      </c>
      <c r="E77" s="10" t="s">
        <v>164</v>
      </c>
      <c r="F77" s="22">
        <v>0</v>
      </c>
      <c r="G77" s="37">
        <v>22.5</v>
      </c>
      <c r="H77" s="22">
        <v>22.5</v>
      </c>
    </row>
    <row r="78" spans="1:8" ht="15">
      <c r="A78" s="8"/>
      <c r="C78" s="2" t="s">
        <v>138</v>
      </c>
      <c r="D78" s="2" t="s">
        <v>114</v>
      </c>
      <c r="E78" s="10" t="s">
        <v>164</v>
      </c>
      <c r="F78" s="22">
        <v>0</v>
      </c>
      <c r="G78" s="37">
        <v>67.5</v>
      </c>
      <c r="H78" s="22">
        <v>67.5</v>
      </c>
    </row>
    <row r="79" spans="1:8" ht="15">
      <c r="A79" s="8"/>
      <c r="C79" s="2" t="s">
        <v>150</v>
      </c>
      <c r="D79" s="2" t="s">
        <v>114</v>
      </c>
      <c r="E79" s="10" t="s">
        <v>164</v>
      </c>
      <c r="F79" s="22">
        <v>0</v>
      </c>
      <c r="G79" s="37">
        <v>22.5</v>
      </c>
      <c r="H79" s="22">
        <v>22.5</v>
      </c>
    </row>
    <row r="80" spans="1:8" ht="15">
      <c r="A80" s="8"/>
      <c r="C80" s="2" t="s">
        <v>126</v>
      </c>
      <c r="D80" s="2" t="s">
        <v>114</v>
      </c>
      <c r="E80" s="10" t="s">
        <v>164</v>
      </c>
      <c r="F80" s="22">
        <v>0</v>
      </c>
      <c r="G80" s="37">
        <v>22.5</v>
      </c>
      <c r="H80" s="22">
        <v>22.5</v>
      </c>
    </row>
    <row r="81" spans="1:8" ht="15">
      <c r="A81" s="8"/>
      <c r="C81" s="2" t="s">
        <v>140</v>
      </c>
      <c r="D81" s="2" t="s">
        <v>114</v>
      </c>
      <c r="E81" s="10" t="s">
        <v>164</v>
      </c>
      <c r="F81" s="22">
        <v>0</v>
      </c>
      <c r="G81" s="37">
        <v>45</v>
      </c>
      <c r="H81" s="22">
        <v>45</v>
      </c>
    </row>
    <row r="82" spans="1:8" ht="15">
      <c r="A82" s="8"/>
      <c r="C82" s="2" t="s">
        <v>131</v>
      </c>
      <c r="D82" s="2" t="s">
        <v>114</v>
      </c>
      <c r="E82" s="10" t="s">
        <v>164</v>
      </c>
      <c r="F82" s="22">
        <v>0</v>
      </c>
      <c r="G82" s="37">
        <v>67.5</v>
      </c>
      <c r="H82" s="22">
        <v>67.5</v>
      </c>
    </row>
    <row r="83" spans="1:8" ht="15">
      <c r="A83" s="8"/>
      <c r="C83" s="2" t="s">
        <v>127</v>
      </c>
      <c r="D83" s="2" t="s">
        <v>114</v>
      </c>
      <c r="E83" s="10" t="s">
        <v>164</v>
      </c>
      <c r="F83" s="22">
        <v>0</v>
      </c>
      <c r="G83" s="37">
        <v>22.5</v>
      </c>
      <c r="H83" s="22">
        <v>22.5</v>
      </c>
    </row>
    <row r="84" spans="1:8" ht="12.75">
      <c r="A84" s="8"/>
      <c r="C84" s="2" t="s">
        <v>168</v>
      </c>
      <c r="D84" s="2" t="s">
        <v>39</v>
      </c>
      <c r="E84" s="10" t="s">
        <v>169</v>
      </c>
      <c r="F84" s="22">
        <v>9.5</v>
      </c>
      <c r="G84" s="22">
        <v>47.5</v>
      </c>
      <c r="H84" s="22">
        <v>57</v>
      </c>
    </row>
    <row r="85" spans="1:8" ht="12.75">
      <c r="A85" s="8"/>
      <c r="C85" s="2" t="s">
        <v>192</v>
      </c>
      <c r="D85" s="2" t="s">
        <v>39</v>
      </c>
      <c r="E85" s="10" t="s">
        <v>175</v>
      </c>
      <c r="F85" s="22">
        <v>2.5</v>
      </c>
      <c r="G85" s="22">
        <v>12.5</v>
      </c>
      <c r="H85" s="22">
        <v>15</v>
      </c>
    </row>
    <row r="86" spans="1:8" ht="12.75">
      <c r="A86" s="8"/>
      <c r="C86" s="2" t="s">
        <v>190</v>
      </c>
      <c r="D86" s="2" t="s">
        <v>39</v>
      </c>
      <c r="E86" s="10" t="s">
        <v>175</v>
      </c>
      <c r="F86" s="22">
        <v>2.5</v>
      </c>
      <c r="G86" s="22">
        <v>12.5</v>
      </c>
      <c r="H86" s="22">
        <v>15</v>
      </c>
    </row>
    <row r="87" spans="1:8" ht="12.75">
      <c r="A87" s="8"/>
      <c r="C87" s="2" t="s">
        <v>182</v>
      </c>
      <c r="D87" s="2" t="s">
        <v>39</v>
      </c>
      <c r="E87" s="10" t="s">
        <v>175</v>
      </c>
      <c r="F87" s="22">
        <v>4.5</v>
      </c>
      <c r="G87" s="22">
        <v>22.5</v>
      </c>
      <c r="H87" s="22">
        <v>27</v>
      </c>
    </row>
    <row r="88" spans="1:8" ht="12.75">
      <c r="A88" s="8"/>
      <c r="C88" s="2" t="s">
        <v>189</v>
      </c>
      <c r="D88" s="2" t="s">
        <v>39</v>
      </c>
      <c r="E88" s="10" t="s">
        <v>175</v>
      </c>
      <c r="F88" s="22">
        <v>5.42</v>
      </c>
      <c r="G88" s="22">
        <v>27.08</v>
      </c>
      <c r="H88" s="22">
        <v>32.5</v>
      </c>
    </row>
    <row r="89" spans="1:8" ht="15">
      <c r="A89" s="8"/>
      <c r="C89" s="2" t="s">
        <v>199</v>
      </c>
      <c r="D89" s="2" t="s">
        <v>19</v>
      </c>
      <c r="E89" s="10" t="s">
        <v>200</v>
      </c>
      <c r="F89" s="22"/>
      <c r="G89" s="37">
        <v>40</v>
      </c>
      <c r="H89" s="22">
        <v>40</v>
      </c>
    </row>
    <row r="90" spans="1:8" ht="12.75">
      <c r="A90" s="8"/>
      <c r="C90" s="2" t="s">
        <v>116</v>
      </c>
      <c r="D90" s="2" t="s">
        <v>19</v>
      </c>
      <c r="E90" s="10" t="s">
        <v>117</v>
      </c>
      <c r="F90" s="22">
        <v>51.88</v>
      </c>
      <c r="G90" s="22">
        <v>259.4</v>
      </c>
      <c r="H90" s="22">
        <f>SUM(F90:G90)</f>
        <v>311.28</v>
      </c>
    </row>
    <row r="91" spans="1:8" ht="12.75">
      <c r="A91" s="8"/>
      <c r="C91" s="2" t="s">
        <v>201</v>
      </c>
      <c r="D91" s="2" t="s">
        <v>19</v>
      </c>
      <c r="E91" s="10" t="s">
        <v>202</v>
      </c>
      <c r="F91" s="22"/>
      <c r="G91" s="22">
        <v>25</v>
      </c>
      <c r="H91" s="22">
        <v>25</v>
      </c>
    </row>
    <row r="92" spans="1:8" ht="15">
      <c r="A92" s="8"/>
      <c r="C92" s="2" t="s">
        <v>160</v>
      </c>
      <c r="D92" s="2" t="s">
        <v>114</v>
      </c>
      <c r="E92" s="10" t="s">
        <v>164</v>
      </c>
      <c r="F92" s="22">
        <v>0</v>
      </c>
      <c r="G92" s="37">
        <v>22.5</v>
      </c>
      <c r="H92" s="22">
        <v>22.5</v>
      </c>
    </row>
    <row r="93" spans="1:8" ht="15">
      <c r="A93" s="8"/>
      <c r="C93" s="2" t="s">
        <v>130</v>
      </c>
      <c r="D93" s="2" t="s">
        <v>114</v>
      </c>
      <c r="E93" s="10" t="s">
        <v>164</v>
      </c>
      <c r="F93" s="22">
        <v>0</v>
      </c>
      <c r="G93" s="37">
        <v>22.5</v>
      </c>
      <c r="H93" s="22">
        <v>22.5</v>
      </c>
    </row>
    <row r="94" spans="1:8" ht="12.75">
      <c r="A94" s="8"/>
      <c r="C94" s="2" t="s">
        <v>174</v>
      </c>
      <c r="D94" s="2" t="s">
        <v>39</v>
      </c>
      <c r="E94" s="10" t="s">
        <v>175</v>
      </c>
      <c r="F94" s="22">
        <v>2.5</v>
      </c>
      <c r="G94" s="22">
        <v>12.5</v>
      </c>
      <c r="H94" s="22">
        <v>15</v>
      </c>
    </row>
    <row r="95" spans="1:8" ht="15">
      <c r="A95" s="8"/>
      <c r="C95" s="2" t="s">
        <v>147</v>
      </c>
      <c r="D95" s="2" t="s">
        <v>114</v>
      </c>
      <c r="E95" s="10" t="s">
        <v>164</v>
      </c>
      <c r="F95" s="22">
        <v>0</v>
      </c>
      <c r="G95" s="37">
        <v>22.5</v>
      </c>
      <c r="H95" s="22">
        <v>22.5</v>
      </c>
    </row>
    <row r="96" spans="1:8" ht="15">
      <c r="A96" s="8"/>
      <c r="C96" s="2" t="s">
        <v>142</v>
      </c>
      <c r="D96" s="2" t="s">
        <v>114</v>
      </c>
      <c r="E96" s="10" t="s">
        <v>164</v>
      </c>
      <c r="F96" s="22">
        <v>0</v>
      </c>
      <c r="G96" s="37">
        <v>45</v>
      </c>
      <c r="H96" s="22">
        <v>45</v>
      </c>
    </row>
    <row r="97" spans="1:8" ht="12.75">
      <c r="A97" s="8"/>
      <c r="C97" s="2" t="s">
        <v>193</v>
      </c>
      <c r="D97" s="2" t="s">
        <v>39</v>
      </c>
      <c r="E97" s="10" t="s">
        <v>175</v>
      </c>
      <c r="F97" s="22">
        <v>2.5</v>
      </c>
      <c r="G97" s="22">
        <v>12.5</v>
      </c>
      <c r="H97" s="22">
        <v>15</v>
      </c>
    </row>
    <row r="98" spans="1:8" ht="15">
      <c r="A98" s="8"/>
      <c r="C98" s="2" t="s">
        <v>152</v>
      </c>
      <c r="D98" s="2" t="s">
        <v>114</v>
      </c>
      <c r="E98" s="10" t="s">
        <v>164</v>
      </c>
      <c r="F98" s="22">
        <v>0</v>
      </c>
      <c r="G98" s="37">
        <v>22.5</v>
      </c>
      <c r="H98" s="22">
        <v>22.5</v>
      </c>
    </row>
    <row r="99" spans="1:8" ht="12.75">
      <c r="A99" s="8"/>
      <c r="C99" s="2" t="s">
        <v>170</v>
      </c>
      <c r="D99" s="2" t="s">
        <v>39</v>
      </c>
      <c r="E99" s="10" t="s">
        <v>169</v>
      </c>
      <c r="F99" s="22">
        <v>17.1</v>
      </c>
      <c r="G99" s="22">
        <v>85.5</v>
      </c>
      <c r="H99" s="22">
        <v>102.6</v>
      </c>
    </row>
    <row r="100" spans="1:8" ht="12.75">
      <c r="A100" s="8"/>
      <c r="C100" s="2" t="s">
        <v>187</v>
      </c>
      <c r="D100" s="2" t="s">
        <v>39</v>
      </c>
      <c r="E100" s="10" t="s">
        <v>175</v>
      </c>
      <c r="F100" s="22">
        <v>4.5</v>
      </c>
      <c r="G100" s="22">
        <v>22.5</v>
      </c>
      <c r="H100" s="22">
        <v>27</v>
      </c>
    </row>
    <row r="101" spans="1:8" ht="15">
      <c r="A101" s="8"/>
      <c r="C101" s="2" t="s">
        <v>156</v>
      </c>
      <c r="D101" s="2" t="s">
        <v>114</v>
      </c>
      <c r="E101" s="10" t="s">
        <v>164</v>
      </c>
      <c r="F101" s="22">
        <v>0</v>
      </c>
      <c r="G101" s="37">
        <v>22.5</v>
      </c>
      <c r="H101" s="22">
        <v>22.5</v>
      </c>
    </row>
    <row r="102" spans="1:8" ht="15">
      <c r="A102" s="8"/>
      <c r="C102" s="2" t="s">
        <v>141</v>
      </c>
      <c r="D102" s="2" t="s">
        <v>114</v>
      </c>
      <c r="E102" s="10" t="s">
        <v>164</v>
      </c>
      <c r="F102" s="22">
        <v>0</v>
      </c>
      <c r="G102" s="37">
        <v>45</v>
      </c>
      <c r="H102" s="22">
        <v>45</v>
      </c>
    </row>
    <row r="103" spans="1:8" ht="15">
      <c r="A103" s="8"/>
      <c r="C103" s="38" t="s">
        <v>145</v>
      </c>
      <c r="D103" s="2" t="s">
        <v>114</v>
      </c>
      <c r="E103" s="10" t="s">
        <v>164</v>
      </c>
      <c r="F103" s="22">
        <v>0</v>
      </c>
      <c r="G103" s="37">
        <v>22.5</v>
      </c>
      <c r="H103" s="22">
        <v>22.5</v>
      </c>
    </row>
    <row r="104" spans="1:8" ht="15">
      <c r="A104" s="8"/>
      <c r="C104" s="2" t="s">
        <v>149</v>
      </c>
      <c r="D104" s="2" t="s">
        <v>114</v>
      </c>
      <c r="E104" s="10" t="s">
        <v>164</v>
      </c>
      <c r="F104" s="22">
        <v>0</v>
      </c>
      <c r="G104" s="37">
        <v>45</v>
      </c>
      <c r="H104" s="22">
        <v>45</v>
      </c>
    </row>
    <row r="105" spans="1:8" ht="15">
      <c r="A105" s="8"/>
      <c r="C105" s="2" t="s">
        <v>253</v>
      </c>
      <c r="D105" s="2" t="s">
        <v>114</v>
      </c>
      <c r="E105" s="10" t="s">
        <v>217</v>
      </c>
      <c r="F105" s="22">
        <v>0</v>
      </c>
      <c r="G105" s="37">
        <v>22.5</v>
      </c>
      <c r="H105" s="22">
        <v>22.5</v>
      </c>
    </row>
    <row r="106" spans="1:8" ht="12.75">
      <c r="A106" s="8"/>
      <c r="C106" s="2" t="s">
        <v>191</v>
      </c>
      <c r="D106" s="2" t="s">
        <v>39</v>
      </c>
      <c r="E106" s="10" t="s">
        <v>175</v>
      </c>
      <c r="F106" s="22">
        <v>4.5</v>
      </c>
      <c r="G106" s="22">
        <v>22.5</v>
      </c>
      <c r="H106" s="22">
        <v>27</v>
      </c>
    </row>
    <row r="107" spans="1:8" ht="12.75" customHeight="1">
      <c r="A107" s="8"/>
      <c r="C107" s="2" t="s">
        <v>185</v>
      </c>
      <c r="D107" s="2" t="s">
        <v>39</v>
      </c>
      <c r="E107" s="10" t="s">
        <v>175</v>
      </c>
      <c r="F107" s="22">
        <v>4.5</v>
      </c>
      <c r="G107" s="22">
        <v>22.5</v>
      </c>
      <c r="H107" s="22">
        <v>27</v>
      </c>
    </row>
    <row r="108" spans="1:8" ht="12.75">
      <c r="A108" s="8"/>
      <c r="C108" s="2" t="s">
        <v>181</v>
      </c>
      <c r="D108" s="2" t="s">
        <v>39</v>
      </c>
      <c r="E108" s="10" t="s">
        <v>169</v>
      </c>
      <c r="F108" s="22">
        <v>9.5</v>
      </c>
      <c r="G108" s="22">
        <v>47.5</v>
      </c>
      <c r="H108" s="22">
        <v>57</v>
      </c>
    </row>
    <row r="109" spans="1:8" ht="15">
      <c r="A109" s="8"/>
      <c r="C109" s="2" t="s">
        <v>162</v>
      </c>
      <c r="D109" s="2" t="s">
        <v>114</v>
      </c>
      <c r="E109" s="10" t="s">
        <v>164</v>
      </c>
      <c r="F109" s="22">
        <v>0</v>
      </c>
      <c r="G109" s="37">
        <v>22.5</v>
      </c>
      <c r="H109" s="22">
        <v>22.5</v>
      </c>
    </row>
    <row r="110" spans="1:8" ht="15">
      <c r="A110" s="8"/>
      <c r="C110" s="2" t="s">
        <v>137</v>
      </c>
      <c r="D110" s="2" t="s">
        <v>114</v>
      </c>
      <c r="E110" s="10" t="s">
        <v>164</v>
      </c>
      <c r="F110" s="22">
        <v>0</v>
      </c>
      <c r="G110" s="37">
        <v>45</v>
      </c>
      <c r="H110" s="22">
        <v>45</v>
      </c>
    </row>
    <row r="111" spans="1:8" ht="15">
      <c r="A111" s="8"/>
      <c r="C111" s="2" t="s">
        <v>135</v>
      </c>
      <c r="D111" s="2" t="s">
        <v>114</v>
      </c>
      <c r="E111" s="10" t="s">
        <v>164</v>
      </c>
      <c r="F111" s="22">
        <v>0</v>
      </c>
      <c r="G111" s="37">
        <v>22.5</v>
      </c>
      <c r="H111" s="22">
        <v>22.5</v>
      </c>
    </row>
    <row r="112" spans="1:8" ht="15">
      <c r="A112" s="8"/>
      <c r="C112" s="2" t="s">
        <v>135</v>
      </c>
      <c r="D112" s="2" t="s">
        <v>114</v>
      </c>
      <c r="E112" s="10" t="s">
        <v>261</v>
      </c>
      <c r="F112" s="22">
        <v>0</v>
      </c>
      <c r="G112" s="37">
        <v>11.25</v>
      </c>
      <c r="H112" s="22">
        <v>11.25</v>
      </c>
    </row>
    <row r="113" spans="1:8" ht="15">
      <c r="A113" s="8"/>
      <c r="C113" s="2" t="s">
        <v>129</v>
      </c>
      <c r="D113" s="2" t="s">
        <v>114</v>
      </c>
      <c r="E113" s="10" t="s">
        <v>164</v>
      </c>
      <c r="F113" s="22">
        <v>0</v>
      </c>
      <c r="G113" s="37">
        <v>90</v>
      </c>
      <c r="H113" s="22">
        <v>90</v>
      </c>
    </row>
    <row r="114" spans="1:8" ht="15">
      <c r="A114" s="8"/>
      <c r="C114" s="2" t="s">
        <v>139</v>
      </c>
      <c r="D114" s="2" t="s">
        <v>114</v>
      </c>
      <c r="E114" s="10" t="s">
        <v>164</v>
      </c>
      <c r="F114" s="22">
        <v>0</v>
      </c>
      <c r="G114" s="37">
        <v>45</v>
      </c>
      <c r="H114" s="22">
        <v>45</v>
      </c>
    </row>
    <row r="115" spans="1:8" ht="15">
      <c r="A115" s="8"/>
      <c r="C115" s="2" t="s">
        <v>136</v>
      </c>
      <c r="D115" s="2" t="s">
        <v>114</v>
      </c>
      <c r="E115" s="10" t="s">
        <v>164</v>
      </c>
      <c r="F115" s="22">
        <v>0</v>
      </c>
      <c r="G115" s="37">
        <v>67.5</v>
      </c>
      <c r="H115" s="22">
        <v>67.5</v>
      </c>
    </row>
    <row r="116" spans="1:8" ht="15">
      <c r="A116" s="8"/>
      <c r="C116" s="2" t="s">
        <v>133</v>
      </c>
      <c r="D116" s="2" t="s">
        <v>114</v>
      </c>
      <c r="E116" s="10" t="s">
        <v>164</v>
      </c>
      <c r="F116" s="22">
        <v>0</v>
      </c>
      <c r="G116" s="37">
        <v>22.5</v>
      </c>
      <c r="H116" s="22">
        <v>22.5</v>
      </c>
    </row>
    <row r="117" spans="1:8" ht="15">
      <c r="A117" s="8"/>
      <c r="C117" s="2" t="s">
        <v>159</v>
      </c>
      <c r="D117" s="2" t="s">
        <v>114</v>
      </c>
      <c r="E117" s="10" t="s">
        <v>164</v>
      </c>
      <c r="F117" s="22">
        <v>0</v>
      </c>
      <c r="G117" s="37">
        <v>45</v>
      </c>
      <c r="H117" s="22">
        <v>45</v>
      </c>
    </row>
    <row r="118" spans="1:8" ht="15">
      <c r="A118" s="8"/>
      <c r="C118" s="2" t="s">
        <v>132</v>
      </c>
      <c r="D118" s="2" t="s">
        <v>114</v>
      </c>
      <c r="E118" s="10" t="s">
        <v>164</v>
      </c>
      <c r="F118" s="22">
        <v>0</v>
      </c>
      <c r="G118" s="37">
        <v>45</v>
      </c>
      <c r="H118" s="22">
        <v>45</v>
      </c>
    </row>
    <row r="119" spans="1:8" ht="15">
      <c r="A119" s="8"/>
      <c r="C119" s="2" t="s">
        <v>163</v>
      </c>
      <c r="D119" s="2" t="s">
        <v>114</v>
      </c>
      <c r="E119" s="10" t="s">
        <v>164</v>
      </c>
      <c r="F119" s="22">
        <v>0</v>
      </c>
      <c r="G119" s="37">
        <v>22.5</v>
      </c>
      <c r="H119" s="22">
        <v>22.5</v>
      </c>
    </row>
    <row r="120" spans="1:8" ht="15">
      <c r="A120" s="8"/>
      <c r="C120" s="2" t="s">
        <v>125</v>
      </c>
      <c r="D120" s="2" t="s">
        <v>114</v>
      </c>
      <c r="E120" s="10" t="s">
        <v>164</v>
      </c>
      <c r="F120" s="22">
        <v>0</v>
      </c>
      <c r="G120" s="37">
        <v>45</v>
      </c>
      <c r="H120" s="22">
        <v>45</v>
      </c>
    </row>
    <row r="121" spans="1:8" ht="15">
      <c r="A121" s="8"/>
      <c r="C121" s="2" t="s">
        <v>155</v>
      </c>
      <c r="D121" s="2" t="s">
        <v>114</v>
      </c>
      <c r="E121" s="10" t="s">
        <v>164</v>
      </c>
      <c r="F121" s="22">
        <v>0</v>
      </c>
      <c r="G121" s="37">
        <v>90</v>
      </c>
      <c r="H121" s="22">
        <v>90</v>
      </c>
    </row>
    <row r="122" spans="1:8" ht="15">
      <c r="A122" s="8"/>
      <c r="C122" s="2" t="s">
        <v>158</v>
      </c>
      <c r="D122" s="2" t="s">
        <v>114</v>
      </c>
      <c r="E122" s="10" t="s">
        <v>164</v>
      </c>
      <c r="F122" s="22">
        <v>0</v>
      </c>
      <c r="G122" s="37">
        <v>90</v>
      </c>
      <c r="H122" s="22">
        <v>90</v>
      </c>
    </row>
    <row r="123" spans="1:8" ht="15">
      <c r="A123" s="8"/>
      <c r="C123" s="2" t="s">
        <v>143</v>
      </c>
      <c r="D123" s="2" t="s">
        <v>114</v>
      </c>
      <c r="E123" s="10" t="s">
        <v>164</v>
      </c>
      <c r="F123" s="22">
        <v>0</v>
      </c>
      <c r="G123" s="37">
        <v>22.5</v>
      </c>
      <c r="H123" s="22">
        <v>22.5</v>
      </c>
    </row>
    <row r="124" spans="1:8" ht="15">
      <c r="A124" s="8"/>
      <c r="C124" s="2" t="s">
        <v>153</v>
      </c>
      <c r="D124" s="2" t="s">
        <v>114</v>
      </c>
      <c r="E124" s="10" t="s">
        <v>164</v>
      </c>
      <c r="F124" s="22">
        <v>0</v>
      </c>
      <c r="G124" s="37">
        <v>22.5</v>
      </c>
      <c r="H124" s="22">
        <v>22.5</v>
      </c>
    </row>
    <row r="125" spans="1:8" ht="12.75">
      <c r="A125" s="8"/>
      <c r="C125" s="2" t="s">
        <v>184</v>
      </c>
      <c r="D125" s="2" t="s">
        <v>39</v>
      </c>
      <c r="E125" s="10" t="s">
        <v>271</v>
      </c>
      <c r="F125" s="22">
        <v>9.5</v>
      </c>
      <c r="G125" s="22">
        <v>47.5</v>
      </c>
      <c r="H125" s="22">
        <v>57</v>
      </c>
    </row>
    <row r="126" spans="1:8" ht="15">
      <c r="A126" s="8"/>
      <c r="C126" s="2" t="s">
        <v>154</v>
      </c>
      <c r="D126" s="2" t="s">
        <v>114</v>
      </c>
      <c r="E126" s="10" t="s">
        <v>164</v>
      </c>
      <c r="F126" s="22">
        <v>0</v>
      </c>
      <c r="G126" s="37">
        <v>45</v>
      </c>
      <c r="H126" s="22">
        <v>45</v>
      </c>
    </row>
    <row r="127" spans="1:8" ht="12.75">
      <c r="A127" s="8"/>
      <c r="C127" s="2" t="s">
        <v>180</v>
      </c>
      <c r="D127" s="2" t="s">
        <v>39</v>
      </c>
      <c r="E127" s="10" t="s">
        <v>169</v>
      </c>
      <c r="F127" s="22">
        <v>41.17</v>
      </c>
      <c r="G127" s="22">
        <v>205.85</v>
      </c>
      <c r="H127" s="22">
        <v>247.02</v>
      </c>
    </row>
    <row r="128" spans="1:8" ht="15">
      <c r="A128" s="8"/>
      <c r="C128" s="2" t="s">
        <v>262</v>
      </c>
      <c r="D128" s="2" t="s">
        <v>114</v>
      </c>
      <c r="E128" s="10" t="s">
        <v>164</v>
      </c>
      <c r="F128" s="22">
        <v>0</v>
      </c>
      <c r="G128" s="37">
        <v>22.5</v>
      </c>
      <c r="H128" s="22">
        <v>22.5</v>
      </c>
    </row>
    <row r="129" spans="1:8" ht="15">
      <c r="A129" s="8"/>
      <c r="C129" s="2" t="s">
        <v>259</v>
      </c>
      <c r="D129" s="2" t="s">
        <v>114</v>
      </c>
      <c r="E129" s="10" t="s">
        <v>260</v>
      </c>
      <c r="F129" s="22">
        <v>0</v>
      </c>
      <c r="G129" s="37">
        <v>11.25</v>
      </c>
      <c r="H129" s="22">
        <v>11.25</v>
      </c>
    </row>
    <row r="130" spans="1:8" ht="15">
      <c r="A130" s="8"/>
      <c r="C130" s="2" t="s">
        <v>277</v>
      </c>
      <c r="D130" s="2" t="s">
        <v>114</v>
      </c>
      <c r="E130" s="10" t="s">
        <v>264</v>
      </c>
      <c r="F130" s="22">
        <v>0</v>
      </c>
      <c r="G130" s="37">
        <v>22.5</v>
      </c>
      <c r="H130" s="22">
        <v>22.5</v>
      </c>
    </row>
    <row r="131" spans="1:8" ht="12.75" customHeight="1">
      <c r="A131" s="8"/>
      <c r="C131" s="2" t="s">
        <v>186</v>
      </c>
      <c r="D131" s="2" t="s">
        <v>39</v>
      </c>
      <c r="E131" s="10" t="s">
        <v>175</v>
      </c>
      <c r="F131" s="22">
        <v>10.83</v>
      </c>
      <c r="G131" s="22">
        <v>54.17</v>
      </c>
      <c r="H131" s="22">
        <v>65</v>
      </c>
    </row>
    <row r="132" spans="1:8" ht="12.75" customHeight="1">
      <c r="A132" s="8"/>
      <c r="E132" s="10"/>
      <c r="F132" s="22"/>
      <c r="G132" s="22"/>
      <c r="H132" s="22"/>
    </row>
    <row r="133" spans="1:8" ht="13.5" customHeight="1" thickBot="1">
      <c r="A133" s="21"/>
      <c r="B133" s="21"/>
      <c r="F133" s="39">
        <f>SUM(F69:F132)</f>
        <v>182.9</v>
      </c>
      <c r="G133" s="39">
        <f>SUM(G69:G132)</f>
        <v>2599.5</v>
      </c>
      <c r="H133" s="39">
        <f>SUM(H69:H132)</f>
        <v>2782.4</v>
      </c>
    </row>
    <row r="134" spans="1:7" ht="13.5" thickTop="1">
      <c r="A134" s="21"/>
      <c r="B134" s="21"/>
      <c r="F134" s="40"/>
      <c r="G134" s="40"/>
    </row>
    <row r="135" spans="5:8" ht="13.5" thickBot="1">
      <c r="E135" s="41" t="s">
        <v>4</v>
      </c>
      <c r="F135" s="39">
        <f>F133+F63</f>
        <v>182.9</v>
      </c>
      <c r="G135" s="39">
        <f>G133+G63</f>
        <v>2613.83</v>
      </c>
      <c r="H135" s="39">
        <f>H133+H63</f>
        <v>2796.73</v>
      </c>
    </row>
    <row r="136" ht="13.5" thickTop="1"/>
    <row r="137" spans="1:2" ht="22.5" customHeight="1">
      <c r="A137" s="4" t="s">
        <v>42</v>
      </c>
      <c r="B137" s="4"/>
    </row>
    <row r="139" spans="1:8" s="7" customFormat="1" ht="15.75" customHeight="1">
      <c r="A139" s="42" t="s">
        <v>13</v>
      </c>
      <c r="B139" s="42"/>
      <c r="C139" s="7" t="s">
        <v>9</v>
      </c>
      <c r="D139" s="7" t="s">
        <v>18</v>
      </c>
      <c r="E139" s="7" t="s">
        <v>14</v>
      </c>
      <c r="F139" s="5" t="s">
        <v>1</v>
      </c>
      <c r="G139" s="5" t="s">
        <v>3</v>
      </c>
      <c r="H139" s="5" t="s">
        <v>2</v>
      </c>
    </row>
    <row r="141" spans="1:8" ht="38.25">
      <c r="A141" s="8">
        <v>43425</v>
      </c>
      <c r="C141" s="2" t="s">
        <v>66</v>
      </c>
      <c r="D141" s="2" t="s">
        <v>39</v>
      </c>
      <c r="E141" s="10" t="s">
        <v>109</v>
      </c>
      <c r="F141" s="22">
        <v>8.08</v>
      </c>
      <c r="G141" s="22">
        <v>40.42</v>
      </c>
      <c r="H141" s="22">
        <v>48.5</v>
      </c>
    </row>
    <row r="142" spans="1:8" ht="15">
      <c r="A142" s="8">
        <v>43525</v>
      </c>
      <c r="C142" s="2" t="s">
        <v>134</v>
      </c>
      <c r="D142" s="2" t="s">
        <v>114</v>
      </c>
      <c r="E142" s="10" t="s">
        <v>164</v>
      </c>
      <c r="F142" s="22">
        <v>0</v>
      </c>
      <c r="G142" s="37">
        <v>22.5</v>
      </c>
      <c r="H142" s="22">
        <v>22.5</v>
      </c>
    </row>
    <row r="143" spans="1:8" ht="15">
      <c r="A143" s="8">
        <v>43550</v>
      </c>
      <c r="C143" s="2" t="s">
        <v>272</v>
      </c>
      <c r="D143" s="2" t="s">
        <v>114</v>
      </c>
      <c r="E143" s="10" t="s">
        <v>203</v>
      </c>
      <c r="F143" s="22">
        <v>0</v>
      </c>
      <c r="G143" s="37">
        <v>22.5</v>
      </c>
      <c r="H143" s="22">
        <v>22.5</v>
      </c>
    </row>
    <row r="144" spans="1:8" ht="12.75">
      <c r="A144" s="8">
        <v>43529</v>
      </c>
      <c r="C144" s="2" t="s">
        <v>172</v>
      </c>
      <c r="D144" s="2" t="s">
        <v>39</v>
      </c>
      <c r="E144" s="10" t="s">
        <v>173</v>
      </c>
      <c r="F144" s="22">
        <v>9.5</v>
      </c>
      <c r="G144" s="22">
        <v>47.5</v>
      </c>
      <c r="H144" s="22">
        <v>57</v>
      </c>
    </row>
    <row r="145" spans="1:8" ht="12.75">
      <c r="A145" s="8">
        <v>43529</v>
      </c>
      <c r="C145" s="2" t="s">
        <v>176</v>
      </c>
      <c r="D145" s="2" t="s">
        <v>39</v>
      </c>
      <c r="E145" s="10" t="s">
        <v>169</v>
      </c>
      <c r="F145" s="22">
        <v>9.5</v>
      </c>
      <c r="G145" s="22">
        <v>47.5</v>
      </c>
      <c r="H145" s="22">
        <v>57</v>
      </c>
    </row>
    <row r="146" spans="1:8" ht="12.75">
      <c r="A146" s="8">
        <v>43529</v>
      </c>
      <c r="C146" s="2" t="s">
        <v>177</v>
      </c>
      <c r="D146" s="2" t="s">
        <v>39</v>
      </c>
      <c r="E146" s="10" t="s">
        <v>169</v>
      </c>
      <c r="F146" s="22">
        <v>9.5</v>
      </c>
      <c r="G146" s="22">
        <v>47.5</v>
      </c>
      <c r="H146" s="22">
        <v>57</v>
      </c>
    </row>
    <row r="147" spans="1:8" ht="12.75">
      <c r="A147" s="8">
        <v>43529</v>
      </c>
      <c r="C147" s="2" t="s">
        <v>178</v>
      </c>
      <c r="D147" s="2" t="s">
        <v>39</v>
      </c>
      <c r="E147" s="10" t="s">
        <v>175</v>
      </c>
      <c r="F147" s="22">
        <v>45</v>
      </c>
      <c r="G147" s="22">
        <v>9</v>
      </c>
      <c r="H147" s="22">
        <v>54</v>
      </c>
    </row>
    <row r="148" spans="1:8" ht="12.75">
      <c r="A148" s="8">
        <v>43529</v>
      </c>
      <c r="C148" s="2" t="s">
        <v>179</v>
      </c>
      <c r="D148" s="2" t="s">
        <v>39</v>
      </c>
      <c r="E148" s="10" t="s">
        <v>175</v>
      </c>
      <c r="F148" s="22">
        <v>4.5</v>
      </c>
      <c r="G148" s="22">
        <v>22.5</v>
      </c>
      <c r="H148" s="22">
        <v>27</v>
      </c>
    </row>
    <row r="149" spans="1:8" ht="12.75">
      <c r="A149" s="8">
        <v>43529</v>
      </c>
      <c r="C149" s="2" t="s">
        <v>183</v>
      </c>
      <c r="D149" s="2" t="s">
        <v>39</v>
      </c>
      <c r="E149" s="10" t="s">
        <v>169</v>
      </c>
      <c r="F149" s="22">
        <v>9.5</v>
      </c>
      <c r="G149" s="22">
        <v>47.5</v>
      </c>
      <c r="H149" s="22">
        <v>57</v>
      </c>
    </row>
    <row r="150" spans="1:8" ht="12.75">
      <c r="A150" s="8">
        <v>43529</v>
      </c>
      <c r="C150" s="2" t="s">
        <v>188</v>
      </c>
      <c r="D150" s="2" t="s">
        <v>39</v>
      </c>
      <c r="E150" s="10" t="s">
        <v>175</v>
      </c>
      <c r="F150" s="22">
        <v>5.42</v>
      </c>
      <c r="G150" s="22">
        <v>27.08</v>
      </c>
      <c r="H150" s="22">
        <v>32.5</v>
      </c>
    </row>
    <row r="151" spans="1:8" ht="12.75">
      <c r="A151" s="8">
        <v>43535</v>
      </c>
      <c r="C151" s="2" t="s">
        <v>116</v>
      </c>
      <c r="D151" s="2" t="s">
        <v>19</v>
      </c>
      <c r="E151" s="10" t="s">
        <v>195</v>
      </c>
      <c r="F151" s="22">
        <v>37.25</v>
      </c>
      <c r="G151" s="22">
        <v>186.24</v>
      </c>
      <c r="H151" s="22">
        <v>223.49</v>
      </c>
    </row>
    <row r="152" spans="1:11" ht="12.75" customHeight="1">
      <c r="A152" s="43"/>
      <c r="C152" s="44"/>
      <c r="E152" s="45"/>
      <c r="F152" s="45"/>
      <c r="G152" s="46"/>
      <c r="H152" s="46"/>
      <c r="K152" s="47"/>
    </row>
    <row r="153" spans="1:11" s="7" customFormat="1" ht="12.75" customHeight="1">
      <c r="A153" s="42"/>
      <c r="B153" s="42"/>
      <c r="C153" s="44"/>
      <c r="E153" s="48" t="s">
        <v>38</v>
      </c>
      <c r="F153" s="49">
        <f>SUM(F141:F152)</f>
        <v>138.25</v>
      </c>
      <c r="G153" s="49">
        <f>SUM(G141:G152)</f>
        <v>520.24</v>
      </c>
      <c r="H153" s="49">
        <f>SUM(F153:G153)</f>
        <v>658.49</v>
      </c>
      <c r="K153" s="50"/>
    </row>
    <row r="154" spans="3:11" ht="12.75" customHeight="1">
      <c r="C154" s="45"/>
      <c r="E154" s="45"/>
      <c r="F154" s="45"/>
      <c r="G154" s="46"/>
      <c r="H154" s="46"/>
      <c r="K154" s="47"/>
    </row>
    <row r="155" spans="1:8" ht="18">
      <c r="A155" s="4" t="s">
        <v>7</v>
      </c>
      <c r="B155" s="4"/>
      <c r="C155" s="2" t="s">
        <v>171</v>
      </c>
      <c r="F155" s="2"/>
      <c r="G155" s="2"/>
      <c r="H155" s="2"/>
    </row>
    <row r="156" spans="6:8" ht="12.75" customHeight="1">
      <c r="F156" s="22"/>
      <c r="G156" s="22"/>
      <c r="H156" s="22"/>
    </row>
    <row r="157" spans="6:8" ht="28.5" customHeight="1">
      <c r="F157" s="2"/>
      <c r="G157" s="2"/>
      <c r="H157" s="2"/>
    </row>
    <row r="158" spans="1:8" ht="19.5" customHeight="1">
      <c r="A158" s="4" t="s">
        <v>80</v>
      </c>
      <c r="B158" s="4"/>
      <c r="F158" s="2"/>
      <c r="G158" s="2"/>
      <c r="H158" s="2"/>
    </row>
    <row r="159" spans="6:8" ht="12.75" customHeight="1">
      <c r="F159" s="2"/>
      <c r="G159" s="2"/>
      <c r="H159" s="2"/>
    </row>
    <row r="160" spans="3:6" ht="15" customHeight="1">
      <c r="C160" s="2" t="s">
        <v>43</v>
      </c>
      <c r="D160" s="2" t="s">
        <v>63</v>
      </c>
      <c r="E160" s="17" t="s">
        <v>44</v>
      </c>
      <c r="F160" s="11">
        <f>9625-4468.75-1306.25</f>
        <v>3850</v>
      </c>
    </row>
    <row r="161" ht="12.75" customHeight="1">
      <c r="F161" s="11"/>
    </row>
    <row r="162" ht="12.75" customHeight="1">
      <c r="F162" s="14">
        <f>SUM(F160:F161)</f>
        <v>3850</v>
      </c>
    </row>
    <row r="163" ht="13.5" customHeight="1">
      <c r="F163" s="12"/>
    </row>
    <row r="164" spans="1:8" ht="19.5" customHeight="1">
      <c r="A164" s="4" t="s">
        <v>79</v>
      </c>
      <c r="B164" s="4"/>
      <c r="F164" s="2"/>
      <c r="G164" s="2"/>
      <c r="H164" s="2"/>
    </row>
    <row r="165" ht="13.5" customHeight="1">
      <c r="F165" s="12"/>
    </row>
    <row r="166" spans="3:6" ht="12.75">
      <c r="C166" s="15" t="s">
        <v>56</v>
      </c>
      <c r="D166" s="10" t="s">
        <v>51</v>
      </c>
      <c r="E166" s="16" t="s">
        <v>81</v>
      </c>
      <c r="F166" s="3">
        <f>416.66*4</f>
        <v>1666.64</v>
      </c>
    </row>
    <row r="167" spans="3:6" ht="24">
      <c r="C167" s="15" t="s">
        <v>40</v>
      </c>
      <c r="D167" s="10" t="s">
        <v>65</v>
      </c>
      <c r="E167" s="16" t="s">
        <v>103</v>
      </c>
      <c r="F167" s="3">
        <v>700</v>
      </c>
    </row>
    <row r="168" spans="3:6" ht="12.75">
      <c r="C168" s="15" t="s">
        <v>76</v>
      </c>
      <c r="D168" s="10" t="s">
        <v>71</v>
      </c>
      <c r="E168" s="16" t="s">
        <v>78</v>
      </c>
      <c r="F168" s="3">
        <v>2000</v>
      </c>
    </row>
    <row r="169" spans="3:6" ht="12.75">
      <c r="C169" s="15" t="s">
        <v>59</v>
      </c>
      <c r="D169" s="10" t="s">
        <v>35</v>
      </c>
      <c r="E169" s="16" t="s">
        <v>275</v>
      </c>
      <c r="F169" s="3">
        <v>598.78</v>
      </c>
    </row>
    <row r="170" spans="3:6" ht="12.75">
      <c r="C170" s="15" t="s">
        <v>77</v>
      </c>
      <c r="D170" s="10" t="s">
        <v>47</v>
      </c>
      <c r="E170" s="16" t="s">
        <v>82</v>
      </c>
      <c r="F170" s="3">
        <v>300</v>
      </c>
    </row>
    <row r="171" spans="3:6" ht="12.75">
      <c r="C171" s="15" t="s">
        <v>83</v>
      </c>
      <c r="D171" s="10" t="s">
        <v>47</v>
      </c>
      <c r="E171" s="16" t="s">
        <v>84</v>
      </c>
      <c r="F171" s="3">
        <f>500*7</f>
        <v>3500</v>
      </c>
    </row>
    <row r="172" spans="3:6" ht="12.75">
      <c r="C172" s="15" t="s">
        <v>83</v>
      </c>
      <c r="D172" s="10" t="s">
        <v>47</v>
      </c>
      <c r="E172" s="16" t="s">
        <v>85</v>
      </c>
      <c r="F172" s="3">
        <v>340</v>
      </c>
    </row>
    <row r="173" spans="3:6" ht="36">
      <c r="C173" s="15" t="s">
        <v>83</v>
      </c>
      <c r="D173" s="10" t="s">
        <v>47</v>
      </c>
      <c r="E173" s="16" t="s">
        <v>86</v>
      </c>
      <c r="F173" s="3">
        <v>1160</v>
      </c>
    </row>
    <row r="174" spans="3:6" ht="24">
      <c r="C174" s="15" t="s">
        <v>77</v>
      </c>
      <c r="D174" s="10" t="s">
        <v>65</v>
      </c>
      <c r="E174" s="16" t="s">
        <v>87</v>
      </c>
      <c r="F174" s="3">
        <f>6*88</f>
        <v>528</v>
      </c>
    </row>
    <row r="175" spans="3:6" ht="24">
      <c r="C175" s="15" t="s">
        <v>77</v>
      </c>
      <c r="D175" s="10" t="s">
        <v>45</v>
      </c>
      <c r="E175" s="16" t="s">
        <v>88</v>
      </c>
      <c r="F175" s="3">
        <f>6*93</f>
        <v>558</v>
      </c>
    </row>
    <row r="176" spans="3:6" ht="24">
      <c r="C176" s="15" t="s">
        <v>77</v>
      </c>
      <c r="D176" s="10" t="s">
        <v>65</v>
      </c>
      <c r="E176" s="16" t="s">
        <v>89</v>
      </c>
      <c r="F176" s="3">
        <f>6*115</f>
        <v>690</v>
      </c>
    </row>
    <row r="177" spans="3:6" ht="24">
      <c r="C177" s="15" t="s">
        <v>77</v>
      </c>
      <c r="D177" s="10" t="s">
        <v>65</v>
      </c>
      <c r="E177" s="16" t="s">
        <v>90</v>
      </c>
      <c r="F177" s="3">
        <f>6*105</f>
        <v>630</v>
      </c>
    </row>
    <row r="178" spans="3:6" ht="24">
      <c r="C178" s="15" t="s">
        <v>77</v>
      </c>
      <c r="D178" s="10" t="s">
        <v>65</v>
      </c>
      <c r="E178" s="16" t="s">
        <v>91</v>
      </c>
      <c r="F178" s="3">
        <v>115</v>
      </c>
    </row>
    <row r="179" spans="3:6" ht="12" customHeight="1">
      <c r="C179" s="15" t="s">
        <v>77</v>
      </c>
      <c r="D179" s="10" t="s">
        <v>73</v>
      </c>
      <c r="E179" s="16" t="s">
        <v>92</v>
      </c>
      <c r="F179" s="3">
        <f>6*78</f>
        <v>468</v>
      </c>
    </row>
    <row r="180" spans="3:6" ht="24">
      <c r="C180" s="15" t="s">
        <v>77</v>
      </c>
      <c r="D180" s="10" t="s">
        <v>65</v>
      </c>
      <c r="E180" s="16" t="s">
        <v>95</v>
      </c>
      <c r="F180" s="3">
        <f>100+70+70+200</f>
        <v>440</v>
      </c>
    </row>
    <row r="181" spans="3:6" ht="12.75">
      <c r="C181" s="15" t="s">
        <v>77</v>
      </c>
      <c r="D181" s="10" t="s">
        <v>45</v>
      </c>
      <c r="E181" s="16" t="s">
        <v>96</v>
      </c>
      <c r="F181" s="3">
        <v>90</v>
      </c>
    </row>
    <row r="182" spans="3:6" ht="12.75">
      <c r="C182" s="15" t="s">
        <v>93</v>
      </c>
      <c r="D182" s="10" t="s">
        <v>27</v>
      </c>
      <c r="E182" s="16" t="s">
        <v>97</v>
      </c>
      <c r="F182" s="3">
        <v>40</v>
      </c>
    </row>
    <row r="183" spans="3:6" ht="24">
      <c r="C183" s="15" t="s">
        <v>94</v>
      </c>
      <c r="D183" s="10" t="s">
        <v>27</v>
      </c>
      <c r="E183" s="16" t="s">
        <v>98</v>
      </c>
      <c r="F183" s="3">
        <f>50+35</f>
        <v>85</v>
      </c>
    </row>
    <row r="184" spans="3:6" ht="12.75">
      <c r="C184" s="15" t="s">
        <v>100</v>
      </c>
      <c r="D184" s="10" t="s">
        <v>27</v>
      </c>
      <c r="E184" s="16" t="s">
        <v>101</v>
      </c>
      <c r="F184" s="3">
        <v>350</v>
      </c>
    </row>
    <row r="185" spans="3:6" ht="16.5" customHeight="1">
      <c r="C185" s="15" t="s">
        <v>104</v>
      </c>
      <c r="D185" s="10" t="s">
        <v>105</v>
      </c>
      <c r="E185" s="16" t="s">
        <v>108</v>
      </c>
      <c r="F185" s="3">
        <v>50</v>
      </c>
    </row>
    <row r="186" spans="3:6" ht="12.75">
      <c r="C186" s="15" t="s">
        <v>106</v>
      </c>
      <c r="D186" s="10" t="s">
        <v>105</v>
      </c>
      <c r="E186" s="16" t="s">
        <v>107</v>
      </c>
      <c r="F186" s="3">
        <v>15</v>
      </c>
    </row>
    <row r="187" spans="3:6" ht="24">
      <c r="C187" s="15" t="s">
        <v>118</v>
      </c>
      <c r="D187" s="10" t="s">
        <v>65</v>
      </c>
      <c r="E187" s="16" t="s">
        <v>119</v>
      </c>
      <c r="F187" s="3" t="s">
        <v>102</v>
      </c>
    </row>
    <row r="188" spans="3:6" ht="12.75">
      <c r="C188" s="15" t="s">
        <v>118</v>
      </c>
      <c r="D188" s="10" t="s">
        <v>65</v>
      </c>
      <c r="E188" s="16" t="s">
        <v>120</v>
      </c>
      <c r="F188" s="3">
        <f>900*4</f>
        <v>3600</v>
      </c>
    </row>
    <row r="189" spans="3:6" ht="24">
      <c r="C189" s="15" t="s">
        <v>118</v>
      </c>
      <c r="D189" s="10" t="s">
        <v>19</v>
      </c>
      <c r="E189" s="16" t="s">
        <v>274</v>
      </c>
      <c r="F189" s="3">
        <f>(15*65)+950+500-1040</f>
        <v>1385</v>
      </c>
    </row>
    <row r="190" spans="3:6" ht="24">
      <c r="C190" s="15" t="s">
        <v>121</v>
      </c>
      <c r="D190" s="10" t="s">
        <v>19</v>
      </c>
      <c r="E190" s="16" t="s">
        <v>123</v>
      </c>
      <c r="F190" s="3">
        <v>500</v>
      </c>
    </row>
    <row r="191" spans="3:6" ht="12.75">
      <c r="C191" s="15" t="s">
        <v>122</v>
      </c>
      <c r="D191" s="10" t="s">
        <v>19</v>
      </c>
      <c r="E191" s="16" t="s">
        <v>124</v>
      </c>
      <c r="F191" s="3">
        <v>1863</v>
      </c>
    </row>
    <row r="192" spans="3:6" ht="24">
      <c r="C192" s="15" t="s">
        <v>165</v>
      </c>
      <c r="D192" s="10" t="s">
        <v>166</v>
      </c>
      <c r="E192" s="16" t="s">
        <v>167</v>
      </c>
      <c r="F192" s="3">
        <v>320</v>
      </c>
    </row>
    <row r="193" spans="3:6" ht="25.5">
      <c r="C193" s="15" t="s">
        <v>54</v>
      </c>
      <c r="D193" s="10" t="s">
        <v>55</v>
      </c>
      <c r="E193" s="16" t="s">
        <v>252</v>
      </c>
      <c r="F193" s="3">
        <v>11288.96</v>
      </c>
    </row>
    <row r="194" spans="3:5" ht="12.75">
      <c r="C194" s="15"/>
      <c r="D194" s="10"/>
      <c r="E194" s="16"/>
    </row>
    <row r="195" ht="12.75" customHeight="1">
      <c r="F195" s="14">
        <f>SUM(F166:F194)</f>
        <v>33281.38</v>
      </c>
    </row>
    <row r="196" ht="13.5" customHeight="1">
      <c r="F196" s="12"/>
    </row>
    <row r="197" spans="1:2" ht="19.5" customHeight="1">
      <c r="A197" s="4" t="s">
        <v>15</v>
      </c>
      <c r="B197" s="4"/>
    </row>
    <row r="198" ht="12.75" customHeight="1"/>
    <row r="199" spans="3:6" ht="12.75" customHeight="1">
      <c r="C199" s="7" t="s">
        <v>10</v>
      </c>
      <c r="D199" s="7" t="s">
        <v>18</v>
      </c>
      <c r="E199" s="7" t="s">
        <v>9</v>
      </c>
      <c r="F199" s="51" t="s">
        <v>5</v>
      </c>
    </row>
    <row r="200" spans="3:6" ht="12.75" customHeight="1">
      <c r="C200" s="2" t="s">
        <v>40</v>
      </c>
      <c r="D200" s="2" t="s">
        <v>74</v>
      </c>
      <c r="E200" s="2" t="s">
        <v>75</v>
      </c>
      <c r="F200" s="12">
        <v>123500</v>
      </c>
    </row>
    <row r="201" spans="3:6" ht="12.75" customHeight="1">
      <c r="C201" s="2" t="s">
        <v>230</v>
      </c>
      <c r="D201" s="2" t="s">
        <v>27</v>
      </c>
      <c r="E201" s="2" t="s">
        <v>231</v>
      </c>
      <c r="F201" s="12">
        <v>75</v>
      </c>
    </row>
    <row r="202" spans="3:6" ht="12.75" customHeight="1">
      <c r="C202" s="2" t="s">
        <v>40</v>
      </c>
      <c r="D202" s="2" t="s">
        <v>45</v>
      </c>
      <c r="E202" s="2" t="s">
        <v>46</v>
      </c>
      <c r="F202" s="22"/>
    </row>
    <row r="203" ht="30" customHeight="1"/>
    <row r="204" spans="1:4" ht="18">
      <c r="A204" s="4" t="s">
        <v>16</v>
      </c>
      <c r="B204" s="4"/>
      <c r="D204" s="2" t="s">
        <v>37</v>
      </c>
    </row>
    <row r="205" spans="1:2" ht="11.25" customHeight="1">
      <c r="A205" s="4"/>
      <c r="B205" s="4"/>
    </row>
    <row r="206" spans="1:4" ht="32.25" customHeight="1">
      <c r="A206" s="4" t="s">
        <v>67</v>
      </c>
      <c r="B206" s="4"/>
      <c r="D206" s="2" t="s">
        <v>36</v>
      </c>
    </row>
    <row r="207" spans="1:2" ht="18">
      <c r="A207" s="4"/>
      <c r="B207" s="4"/>
    </row>
    <row r="208" spans="1:7" ht="18">
      <c r="A208" s="4" t="s">
        <v>25</v>
      </c>
      <c r="B208" s="4"/>
      <c r="E208" s="2" t="s">
        <v>115</v>
      </c>
      <c r="F208" s="2"/>
      <c r="G208" s="2"/>
    </row>
    <row r="210" spans="1:7" ht="18">
      <c r="A210" s="4" t="s">
        <v>26</v>
      </c>
      <c r="B210" s="4"/>
      <c r="E210" s="2" t="s">
        <v>70</v>
      </c>
      <c r="F210" s="2"/>
      <c r="G210" s="2"/>
    </row>
    <row r="211" spans="1:7" ht="18">
      <c r="A211" s="4"/>
      <c r="B211" s="4"/>
      <c r="E211" s="10" t="s">
        <v>194</v>
      </c>
      <c r="F211" s="2"/>
      <c r="G211" s="2"/>
    </row>
    <row r="212" spans="1:2" ht="18">
      <c r="A212" s="4"/>
      <c r="B212" s="4"/>
    </row>
    <row r="213" spans="1:7" ht="12.75">
      <c r="A213" s="8"/>
      <c r="B213" s="8"/>
      <c r="G213" s="2"/>
    </row>
  </sheetData>
  <sheetProtection/>
  <printOptions horizontalCentered="1" verticalCentered="1"/>
  <pageMargins left="0.7480314960629921" right="0.7480314960629921" top="0.4724409448818898" bottom="0.7480314960629921" header="0.2755905511811024" footer="0.2755905511811024"/>
  <pageSetup cellComments="asDisplayed" fitToHeight="3" fitToWidth="1" orientation="landscape" paperSize="9" scale="48" r:id="rId1"/>
  <headerFooter alignWithMargins="0">
    <oddHeader>&amp;R&amp;"Verdana,Bold"&amp;11
</oddHeader>
    <oddFooter>&amp;L&amp;D&amp;C&amp;P&amp;R&amp;D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Hooton</dc:creator>
  <cp:keywords/>
  <dc:description/>
  <cp:lastModifiedBy>Laurie</cp:lastModifiedBy>
  <cp:lastPrinted>2019-03-28T17:17:40Z</cp:lastPrinted>
  <dcterms:created xsi:type="dcterms:W3CDTF">2006-04-20T12:59:32Z</dcterms:created>
  <dcterms:modified xsi:type="dcterms:W3CDTF">2019-03-28T17:17:41Z</dcterms:modified>
  <cp:category/>
  <cp:version/>
  <cp:contentType/>
  <cp:contentStatus/>
</cp:coreProperties>
</file>