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General" sheetId="1" r:id="rId1"/>
  </sheets>
  <definedNames>
    <definedName name="_xlnm.Print_Area" localSheetId="0">'General'!$A$1:$H$156</definedName>
  </definedNames>
  <calcPr fullCalcOnLoad="1"/>
</workbook>
</file>

<file path=xl/sharedStrings.xml><?xml version="1.0" encoding="utf-8"?>
<sst xmlns="http://schemas.openxmlformats.org/spreadsheetml/2006/main" count="336" uniqueCount="216">
  <si>
    <t>PITSTONE PARISH COUNCIL</t>
  </si>
  <si>
    <t>VAT</t>
  </si>
  <si>
    <t>Gross</t>
  </si>
  <si>
    <t>Net</t>
  </si>
  <si>
    <t>TOTAL INCOMINGS</t>
  </si>
  <si>
    <t>Amount</t>
  </si>
  <si>
    <t>Y</t>
  </si>
  <si>
    <t>Company</t>
  </si>
  <si>
    <t>Name</t>
  </si>
  <si>
    <t>Description</t>
  </si>
  <si>
    <t xml:space="preserve">TOTAL OUTGOINGS </t>
  </si>
  <si>
    <t>Date of Invoice</t>
  </si>
  <si>
    <t>Invoice/Description</t>
  </si>
  <si>
    <t>Amounts not yet due to the parish council:</t>
  </si>
  <si>
    <t>Bank Reconciliation &amp; S106 Summary:</t>
  </si>
  <si>
    <t>Beneficiary</t>
  </si>
  <si>
    <t>Cost Centre</t>
  </si>
  <si>
    <t>Sports &amp; Leisure</t>
  </si>
  <si>
    <t>Beneficiary (inc registration number where applicable)</t>
  </si>
  <si>
    <t>Purpose of grant / donation and time period to which it relates</t>
  </si>
  <si>
    <t>Sub total of grants and donations</t>
  </si>
  <si>
    <t>Sub total of direct debits</t>
  </si>
  <si>
    <t>Insurance amendments</t>
  </si>
  <si>
    <t>Summary of Parish Charity Transactions:</t>
  </si>
  <si>
    <t>Summary of Recreation Ground Charity Transactions:</t>
  </si>
  <si>
    <t>Administration</t>
  </si>
  <si>
    <t>NatWest</t>
  </si>
  <si>
    <t>Financial</t>
  </si>
  <si>
    <t>Bank Interest - S106 account</t>
  </si>
  <si>
    <t>Bank Interest - reserve account</t>
  </si>
  <si>
    <t>Various</t>
  </si>
  <si>
    <t>Employment</t>
  </si>
  <si>
    <t>CNG</t>
  </si>
  <si>
    <t>Lighting</t>
  </si>
  <si>
    <t>See separate document.</t>
  </si>
  <si>
    <t>See separate document</t>
  </si>
  <si>
    <t>TOTAL INCOME PENDING</t>
  </si>
  <si>
    <t>PPP</t>
  </si>
  <si>
    <t>AVDC</t>
  </si>
  <si>
    <t xml:space="preserve">Sub total of standard bacs/cheques </t>
  </si>
  <si>
    <t xml:space="preserve">Debtors Summary/Overdue Invoices/Income Pending:  </t>
  </si>
  <si>
    <t>S106</t>
  </si>
  <si>
    <t>See S106 summary on Bank Reconciliation for details of various provisions</t>
  </si>
  <si>
    <t>Devolved Services</t>
  </si>
  <si>
    <t>Eon</t>
  </si>
  <si>
    <t>Code</t>
  </si>
  <si>
    <t>Youth Café</t>
  </si>
  <si>
    <t>BCC</t>
  </si>
  <si>
    <t>Pitstone &amp; Ivinghoe Safety Scheme</t>
  </si>
  <si>
    <t>David Rollins</t>
  </si>
  <si>
    <t>Opus</t>
  </si>
  <si>
    <t>Open Space</t>
  </si>
  <si>
    <t>Budget Monitor &amp; 3 year budget forecast:</t>
  </si>
  <si>
    <t>Horwood &amp; James legal cost provision £700 yet to be incurred.</t>
  </si>
  <si>
    <t>Grants &amp; Donations</t>
  </si>
  <si>
    <t>Pitstone Hill</t>
  </si>
  <si>
    <t>Precept</t>
  </si>
  <si>
    <t>Reg Porter</t>
  </si>
  <si>
    <t>Commitments 2019-20:</t>
  </si>
  <si>
    <t>Management fee August 2018-July 2019 (April to July)</t>
  </si>
  <si>
    <t>Footpath strimming 2019-20.  Approved 31/1/19.  Min 319/18a.  PO20190206a.</t>
  </si>
  <si>
    <t>J Leonard Ltd</t>
  </si>
  <si>
    <t>Footpath strimming 2019-20.  Approved 31/1/19.  Min 319/18b.  PO20190206b.</t>
  </si>
  <si>
    <t>Misc siding out etc 2019-20.  Approved 31/1/19.  Min 319/18b.  PO20190206b.   NB this is the remainder of the budgeted £5,300 expenditure when take account of grass cutting &amp; footpath strimming.  BCC payment only £3,422.86.  PPC contributing £1877.14.</t>
  </si>
  <si>
    <t>Grass cutting 2019.  Local Green Space by The Crescent.  Approved 31/1/19.  Min 323/18.2.  PO20190206c.  Est 6 cuts @ £88 per cut.</t>
  </si>
  <si>
    <t>Grass cutting of picnic area.  Approved 31/1/19.  Min 323/18.2.  PO20190206c.  Est 6 @ £78 per cut.</t>
  </si>
  <si>
    <t>Pitstone Memorial Hall</t>
  </si>
  <si>
    <t>Hedge cutting 2019 at Recreation Ground, Local Green Space, allotments and pavilion.  Approved 31/1/19.  Min 323/18.3.  PO20190207a.</t>
  </si>
  <si>
    <t>Hedge cutting 2019 at Windsor Road playground.  Approved 31/1/19.  Min 323/18.3.  PO20190207a.</t>
  </si>
  <si>
    <t>Sage</t>
  </si>
  <si>
    <t>Monthly accounting and payroll software subscription</t>
  </si>
  <si>
    <t>John Groom (Ground Keeping)</t>
  </si>
  <si>
    <t xml:space="preserve">Ground-keeping on the recreation ground 2019/20.  Approved 14/2/19.  Min SL100/18.3.  PO20190226c.  </t>
  </si>
  <si>
    <t>Abode Solutions</t>
  </si>
  <si>
    <t>General Maintenance</t>
  </si>
  <si>
    <t>Renovate 2 x noticeboards in 2019.  1st board Glebe Close £160 + VAT.  Approved 28/2/19.  Min 358/18.  PO20190305a.</t>
  </si>
  <si>
    <t>PJC Driver Training</t>
  </si>
  <si>
    <t>PID re Feasibility / Project Design (£18,824.46 minus £7,535.50 funding from LAF = £11,288.96) (NB:  LAF now agreed to invoice upon completion and therefore won't be invoiced until eta July 2019)</t>
  </si>
  <si>
    <t>Horwood and James</t>
  </si>
  <si>
    <t>S106 / Purchase of Leisure Land</t>
  </si>
  <si>
    <t>P&amp;IUFC</t>
  </si>
  <si>
    <t>C/Card</t>
  </si>
  <si>
    <t xml:space="preserve">Confidential salary/wage payments, plus HMRC PAYE &amp; NI and NEST </t>
  </si>
  <si>
    <t>Draw up legal documents to  purchase leisure land from Pitstone Parish Charity (S106 approved.  PO20190401a.  Approved 28/3/19.  Min: 384/18.4)</t>
  </si>
  <si>
    <t>R Haynes</t>
  </si>
  <si>
    <t>Maintenance</t>
  </si>
  <si>
    <t>Litter and dog fouling</t>
  </si>
  <si>
    <t>Twice weekly emptying.   16 bins.  PO20190513a.  Minute 24/19.3</t>
  </si>
  <si>
    <t>2019/20 precept (second installment)</t>
  </si>
  <si>
    <t>Almar (Tring) Ltd</t>
  </si>
  <si>
    <t>PPP &amp; Guide</t>
  </si>
  <si>
    <t>None</t>
  </si>
  <si>
    <t>n/a</t>
  </si>
  <si>
    <t>Lloyds Bank</t>
  </si>
  <si>
    <t>Sipgate</t>
  </si>
  <si>
    <t>Allotments</t>
  </si>
  <si>
    <t>The Blindman</t>
  </si>
  <si>
    <t>Jack Hawkins</t>
  </si>
  <si>
    <t>JCB backhoe loader &amp; operator.  £290 full day.  £150 half day.  PO20190607.  Minute 67/19.2 30/5/19</t>
  </si>
  <si>
    <t>Tbc</t>
  </si>
  <si>
    <t>20 tonnes of MOT type 1 delivered.   Price and supplier to be agreed &amp; resolved closer to time.</t>
  </si>
  <si>
    <t>PPP - overdue</t>
  </si>
  <si>
    <t>May pitch hire</t>
  </si>
  <si>
    <t>No amendments necessary</t>
  </si>
  <si>
    <t>Monthly credit card fee</t>
  </si>
  <si>
    <t>Kirkby &amp; Diamond</t>
  </si>
  <si>
    <t>S A Law</t>
  </si>
  <si>
    <t>Parish Charity</t>
  </si>
  <si>
    <t>Produce charity commission report re sale of land to parish council</t>
  </si>
  <si>
    <t>Undertake legal work for Parish Charity re sale of land to parish council</t>
  </si>
  <si>
    <t>Value of land being purchased</t>
  </si>
  <si>
    <t>tbc</t>
  </si>
  <si>
    <t>July and August pitch hire</t>
  </si>
  <si>
    <t>£30 invoiced to P&amp;IUFC for trials on 2/6/19 - outstanding</t>
  </si>
  <si>
    <t>Telephony package/assistant - EB1830894</t>
  </si>
  <si>
    <t>Currys</t>
  </si>
  <si>
    <t>Fridge for pavilion</t>
  </si>
  <si>
    <t>Wicksteed Leisure Ltd</t>
  </si>
  <si>
    <t>Repairs to Hever Close playground.  PO20190716a.  Minute SL54/19.3 from 11/7/19</t>
  </si>
  <si>
    <t>Repairs to Windsor Road playground.  PO20190716b.  Minute SL54/19.3 from 11/7/19</t>
  </si>
  <si>
    <t>3CET</t>
  </si>
  <si>
    <t>Local Council Consultancy</t>
  </si>
  <si>
    <t>Skate park project</t>
  </si>
  <si>
    <t>Pavilion project</t>
  </si>
  <si>
    <t>Printing of PPP x 4 editions (2 paid, 2 remaining).  PO20190515.  Minute 21/19 25/4/19.</t>
  </si>
  <si>
    <t>Metcalfes</t>
  </si>
  <si>
    <t xml:space="preserve">S106 </t>
  </si>
  <si>
    <t>2 x padlocks for Castlemead play area maintenance gates</t>
  </si>
  <si>
    <t xml:space="preserve">Annual water samples, TMV servicing etc.  PO20190716c.  Minute 53/19.6 from 11/7/9.  </t>
  </si>
  <si>
    <t>Grass Cutting 2019-20.  Est 7 cuts x £500 per cut.  Min 319/18b.  PO20190206b. (3 paid)</t>
  </si>
  <si>
    <t xml:space="preserve">Inter-account transfers </t>
  </si>
  <si>
    <t>Wave</t>
  </si>
  <si>
    <t>Water account for allotments £8.02 in credit</t>
  </si>
  <si>
    <t>Horwood &amp; James</t>
  </si>
  <si>
    <t>Purchase of Leisure Land</t>
  </si>
  <si>
    <t>Solicitor holding sum as guarantee to S A Law</t>
  </si>
  <si>
    <t>Summary of those in credit with the parish council:</t>
  </si>
  <si>
    <t>Summary of accounts where the parish council is in credit:</t>
  </si>
  <si>
    <t>Safran Electrical &amp; Power UK Ltd</t>
  </si>
  <si>
    <t>Advertising Issue 121</t>
  </si>
  <si>
    <t>ADM Admin &amp; Book-keeping</t>
  </si>
  <si>
    <t>Ashby's Chartered Accountants</t>
  </si>
  <si>
    <t>Barry Cato Motor Repairs</t>
  </si>
  <si>
    <t>Beacon View Windows</t>
  </si>
  <si>
    <t>CMC Golf Europe Ltd</t>
  </si>
  <si>
    <t>Greensleeves</t>
  </si>
  <si>
    <t>Grove Farm PYO</t>
  </si>
  <si>
    <t>Marsworth Pre-School</t>
  </si>
  <si>
    <t>NM Counselling</t>
  </si>
  <si>
    <t>Technology Doctors</t>
  </si>
  <si>
    <t>The Tyre Changers</t>
  </si>
  <si>
    <t>Travel Impressions</t>
  </si>
  <si>
    <t>Tring Market Auctions</t>
  </si>
  <si>
    <t>Tring Yoga Studio</t>
  </si>
  <si>
    <t>Waterside Cafe</t>
  </si>
  <si>
    <t>Windmill Pharmacy</t>
  </si>
  <si>
    <t>Footworks</t>
  </si>
  <si>
    <t>Taylor Wimpey</t>
  </si>
  <si>
    <t>Litter &amp; Dog Fouling</t>
  </si>
  <si>
    <t>Supply &amp; installation of additional dog bin by Local Wildlife Site off Westfield Road</t>
  </si>
  <si>
    <t>Matches at pavilion x 3 in September</t>
  </si>
  <si>
    <t>£30 invoiced to P&amp;IUFC for friendly on 16/7/19</t>
  </si>
  <si>
    <t>Cheque for £1,174.66 paid to SA Law re SA Law invoice 394658 and Landmark Chambers invoice 177295</t>
  </si>
  <si>
    <t>Telephony package/Clerk - EB1871120</t>
  </si>
  <si>
    <t>Telephony package/assistant - EB1866809</t>
  </si>
  <si>
    <t>Amazon</t>
  </si>
  <si>
    <t>Lock for groundkeeper</t>
  </si>
  <si>
    <t>Telephony package/clerk - EB1834984</t>
  </si>
  <si>
    <t>E134</t>
  </si>
  <si>
    <t>Unmetered electricity July</t>
  </si>
  <si>
    <t>Hire of car park land in July for driving lessons</t>
  </si>
  <si>
    <t>E135</t>
  </si>
  <si>
    <t>Café management for July 2019</t>
  </si>
  <si>
    <t>E136</t>
  </si>
  <si>
    <t>Room hire in July</t>
  </si>
  <si>
    <t>E137</t>
  </si>
  <si>
    <t>John Groom (Grounds Maintenance)</t>
  </si>
  <si>
    <t>Groundkeeping at pavilion site in July</t>
  </si>
  <si>
    <t>Gas at pavilion to 26/7/19</t>
  </si>
  <si>
    <t>E138</t>
  </si>
  <si>
    <t>Direct debits noted at 5 September meeting</t>
  </si>
  <si>
    <t xml:space="preserve">Receipts received to 5 August 2019, paid into a NatWest account </t>
  </si>
  <si>
    <t>E139</t>
  </si>
  <si>
    <t>Procurement and project management assistance for skate park.  PO20190716d.  Minute SL51/19.2e&amp;c from 11/7/19.  Estimate £2,025/£250 per day + VAT.  (£575 Stage 1, £1450 Stage 2)</t>
  </si>
  <si>
    <t>Procurement and project management assistance for pavilion phase II.  PO20190716e.  Minute SL51/19.d&amp;c from 11/7/19.  Estimate £2,700/£250 per day + VAT. (£700 Stage 1, £1,000 Stage 2, £1,000 Stage 3)</t>
  </si>
  <si>
    <t>popper wallets for correspondence, welcome packs, volunteer packs etc</t>
  </si>
  <si>
    <t>lanyards &amp; card wallets for car scheme drivers</t>
  </si>
  <si>
    <t>Leaflet Frog</t>
  </si>
  <si>
    <t>Community Transport</t>
  </si>
  <si>
    <t>leaflets for Community Bus survey</t>
  </si>
  <si>
    <t>Remove broken tree and put cage into storage until autumn.  Carry out minor repairs at play spaces.  Repair 2 x commemorative signs.  Remove Rocking Rocket plaque.  Replace roof tiles and repair broken fence at pavilion.</t>
  </si>
  <si>
    <t>E140-146</t>
  </si>
  <si>
    <t>E147</t>
  </si>
  <si>
    <t>E148</t>
  </si>
  <si>
    <t>K L Supplies Ltd</t>
  </si>
  <si>
    <t>Bleach &amp; toilet rolls for pavilion</t>
  </si>
  <si>
    <t>E152</t>
  </si>
  <si>
    <t>Clean of 4 x bus shelters on 19/8/19</t>
  </si>
  <si>
    <t>Grants &amp; donations from Unity noted at 5 September meeting</t>
  </si>
  <si>
    <t>E153</t>
  </si>
  <si>
    <t>Elec at pavilion to 30/7/19</t>
  </si>
  <si>
    <t>L Eagling</t>
  </si>
  <si>
    <t>Transfer of funds from sale of old HP toner cartridges</t>
  </si>
  <si>
    <t xml:space="preserve">Advertising issues 120-123.   Cancelled future advertising until account cleared.  Cancelled 5% prepayment discount as account not prepaid.  Therefore credit note raised for £27, leaving £30 overdue for 2 editions of advertising that have already been printed.  Still no payment or contact. </t>
  </si>
  <si>
    <t>Receipts received to 5 September 2019, paid into Unity account</t>
  </si>
  <si>
    <t>Advertising Issue 121    Reminder issued, was due for payment by 4/9</t>
  </si>
  <si>
    <t>Advertising Issue 121-124   Reminder issued, was due for payment by 4/9</t>
  </si>
  <si>
    <t xml:space="preserve">Advertising Issue 121    </t>
  </si>
  <si>
    <t>Hire of car parking 11-13 July 2019.  Sent remittance advice but funds not year appeared in account.</t>
  </si>
  <si>
    <t>E154</t>
  </si>
  <si>
    <t>Litter &amp; dog fouling</t>
  </si>
  <si>
    <t>Windsor Rd &amp; Westfield Rd dog bin activity</t>
  </si>
  <si>
    <t>E155</t>
  </si>
  <si>
    <t>Groundkeeping at pavilion site in August</t>
  </si>
  <si>
    <t>Expenditure from Unity authorised to 5 September 2019</t>
  </si>
  <si>
    <t>AUGUST 2019 FINANCIAL SUMMARY  / 5/9/19 MEETING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</si>
</sst>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_-;\-* #,##0.000_-;_-* &quot;-&quot;???_-;_-@_-"/>
    <numFmt numFmtId="173" formatCode="0.0"/>
    <numFmt numFmtId="174" formatCode="_-&quot;£&quot;* #,##0.0_-;\-&quot;£&quot;* #,##0.0_-;_-&quot;£&quot;* &quot;-&quot;??_-;_-@_-"/>
    <numFmt numFmtId="175" formatCode="_-&quot;£&quot;* #,##0_-;\-&quot;£&quot;* #,##0_-;_-&quot;£&quot;* &quot;-&quot;??_-;_-@_-"/>
    <numFmt numFmtId="176" formatCode="#,##0_ ;\-#,##0\ "/>
    <numFmt numFmtId="177" formatCode="&quot;£&quot;#,##0.0;\-&quot;£&quot;#,##0.0"/>
    <numFmt numFmtId="178" formatCode="[$-809]dd\ mmmm\ yyyy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£&quot;#,##0.0;[Red]\-&quot;£&quot;#,##0.0"/>
    <numFmt numFmtId="185" formatCode="_-[$£-809]* #,##0.00_-;\-[$£-809]* #,##0.00_-;_-[$£-809]* &quot;-&quot;??_-;_-@_-"/>
    <numFmt numFmtId="186" formatCode="[$£-809]#,##0.00"/>
    <numFmt numFmtId="187" formatCode="&quot;£&quot;#,##0.00"/>
    <numFmt numFmtId="188" formatCode="_-&quot;£&quot;* #,##0.000_-;\-&quot;£&quot;* #,##0.000_-;_-&quot;£&quot;* &quot;-&quot;???_-;_-@_-"/>
    <numFmt numFmtId="189" formatCode="_-[$$-409]* #,##0.00_ ;_-[$$-409]* \-#,##0.00\ ;_-[$$-409]* &quot;-&quot;??_ ;_-@_ "/>
    <numFmt numFmtId="190" formatCode="_-[$£-809]* #,##0.000_-;\-[$£-809]* #,##0.000_-;_-[$£-809]* &quot;-&quot;???_-;_-@_-"/>
    <numFmt numFmtId="191" formatCode="#,##0.00;[Red]#,##0.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3" fillId="0" borderId="0" xfId="0" applyFont="1" applyAlignment="1">
      <alignment horizontal="left"/>
    </xf>
    <xf numFmtId="44" fontId="4" fillId="0" borderId="0" xfId="44" applyFont="1" applyAlignment="1">
      <alignment/>
    </xf>
    <xf numFmtId="49" fontId="0" fillId="0" borderId="0" xfId="0" applyNumberFormat="1" applyFont="1" applyAlignment="1">
      <alignment wrapText="1"/>
    </xf>
    <xf numFmtId="0" fontId="4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4" fontId="0" fillId="0" borderId="0" xfId="44" applyFont="1" applyAlignment="1">
      <alignment horizontal="right"/>
    </xf>
    <xf numFmtId="0" fontId="3" fillId="0" borderId="0" xfId="0" applyFont="1" applyAlignment="1">
      <alignment horizontal="center"/>
    </xf>
    <xf numFmtId="185" fontId="0" fillId="0" borderId="10" xfId="44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3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85" fontId="0" fillId="0" borderId="0" xfId="0" applyNumberFormat="1" applyFont="1" applyAlignment="1">
      <alignment/>
    </xf>
    <xf numFmtId="0" fontId="0" fillId="0" borderId="0" xfId="57" applyFont="1">
      <alignment/>
      <protection/>
    </xf>
    <xf numFmtId="186" fontId="0" fillId="0" borderId="0" xfId="57" applyNumberFormat="1" applyFont="1">
      <alignment/>
      <protection/>
    </xf>
    <xf numFmtId="171" fontId="0" fillId="0" borderId="0" xfId="0" applyNumberFormat="1" applyFont="1" applyAlignment="1">
      <alignment/>
    </xf>
    <xf numFmtId="0" fontId="6" fillId="0" borderId="0" xfId="0" applyFont="1" applyFill="1" applyAlignment="1">
      <alignment wrapText="1"/>
    </xf>
    <xf numFmtId="44" fontId="0" fillId="0" borderId="0" xfId="44" applyFont="1" applyFill="1" applyAlignment="1">
      <alignment/>
    </xf>
    <xf numFmtId="44" fontId="0" fillId="0" borderId="0" xfId="0" applyNumberFormat="1" applyFont="1" applyAlignment="1">
      <alignment/>
    </xf>
    <xf numFmtId="44" fontId="4" fillId="0" borderId="11" xfId="44" applyFont="1" applyBorder="1" applyAlignment="1">
      <alignment/>
    </xf>
    <xf numFmtId="49" fontId="0" fillId="0" borderId="0" xfId="0" applyNumberFormat="1" applyFont="1" applyAlignment="1">
      <alignment/>
    </xf>
    <xf numFmtId="186" fontId="4" fillId="0" borderId="11" xfId="44" applyNumberFormat="1" applyFont="1" applyBorder="1" applyAlignment="1">
      <alignment/>
    </xf>
    <xf numFmtId="44" fontId="0" fillId="0" borderId="0" xfId="42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4" fillId="0" borderId="0" xfId="57" applyFont="1">
      <alignment/>
      <protection/>
    </xf>
    <xf numFmtId="186" fontId="4" fillId="0" borderId="12" xfId="57" applyNumberFormat="1" applyFont="1" applyBorder="1">
      <alignment/>
      <protection/>
    </xf>
    <xf numFmtId="186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4" fontId="4" fillId="0" borderId="0" xfId="44" applyFont="1" applyAlignment="1">
      <alignment horizontal="center" vertical="top"/>
    </xf>
    <xf numFmtId="185" fontId="0" fillId="0" borderId="0" xfId="44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43" fontId="4" fillId="0" borderId="0" xfId="0" applyNumberFormat="1" applyFont="1" applyAlignment="1">
      <alignment horizontal="center" wrapText="1"/>
    </xf>
    <xf numFmtId="43" fontId="4" fillId="0" borderId="11" xfId="0" applyNumberFormat="1" applyFont="1" applyBorder="1" applyAlignment="1">
      <alignment/>
    </xf>
    <xf numFmtId="0" fontId="0" fillId="0" borderId="0" xfId="0" applyFont="1" applyAlignment="1">
      <alignment horizontal="left"/>
    </xf>
    <xf numFmtId="44" fontId="26" fillId="0" borderId="0" xfId="44" applyFont="1" applyAlignment="1">
      <alignment/>
    </xf>
    <xf numFmtId="44" fontId="4" fillId="0" borderId="0" xfId="44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44" fontId="4" fillId="0" borderId="0" xfId="44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57" applyFont="1" applyBorder="1">
      <alignment/>
      <protection/>
    </xf>
    <xf numFmtId="185" fontId="0" fillId="0" borderId="0" xfId="57" applyNumberFormat="1" applyFont="1" applyBorder="1">
      <alignment/>
      <protection/>
    </xf>
    <xf numFmtId="0" fontId="0" fillId="0" borderId="0" xfId="57" applyFont="1" applyFill="1" applyBorder="1">
      <alignment/>
      <protection/>
    </xf>
    <xf numFmtId="185" fontId="0" fillId="0" borderId="0" xfId="57" applyNumberFormat="1" applyFont="1" applyFill="1" applyBorder="1">
      <alignment/>
      <protection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8"/>
  <sheetViews>
    <sheetView tabSelected="1" workbookViewId="0" topLeftCell="A11">
      <selection activeCell="C96" sqref="C96"/>
    </sheetView>
  </sheetViews>
  <sheetFormatPr defaultColWidth="9.140625" defaultRowHeight="12.75"/>
  <cols>
    <col min="1" max="1" width="23.7109375" style="1" customWidth="1"/>
    <col min="2" max="2" width="13.140625" style="1" customWidth="1"/>
    <col min="3" max="3" width="32.8515625" style="2" customWidth="1"/>
    <col min="4" max="4" width="28.7109375" style="2" customWidth="1"/>
    <col min="5" max="5" width="84.28125" style="2" customWidth="1"/>
    <col min="6" max="6" width="13.00390625" style="3" customWidth="1"/>
    <col min="7" max="7" width="14.140625" style="3" customWidth="1"/>
    <col min="8" max="8" width="20.8515625" style="3" customWidth="1"/>
    <col min="9" max="9" width="12.28125" style="2" customWidth="1"/>
    <col min="10" max="10" width="9.140625" style="2" customWidth="1"/>
    <col min="11" max="11" width="10.28125" style="2" bestFit="1" customWidth="1"/>
    <col min="12" max="12" width="11.7109375" style="2" customWidth="1"/>
    <col min="13" max="16384" width="9.140625" style="2" customWidth="1"/>
  </cols>
  <sheetData>
    <row r="1" ht="21.75" customHeight="1">
      <c r="E1" s="47" t="s">
        <v>0</v>
      </c>
    </row>
    <row r="2" ht="20.25">
      <c r="E2" s="47" t="s">
        <v>215</v>
      </c>
    </row>
    <row r="3" ht="18">
      <c r="E3" s="12"/>
    </row>
    <row r="4" ht="12.75">
      <c r="E4" s="6"/>
    </row>
    <row r="5" spans="1:5" ht="18">
      <c r="A5" s="4" t="s">
        <v>214</v>
      </c>
      <c r="B5" s="4"/>
      <c r="E5" s="12"/>
    </row>
    <row r="6" spans="1:5" ht="18">
      <c r="A6" s="4"/>
      <c r="B6" s="4"/>
      <c r="E6" s="12"/>
    </row>
    <row r="7" spans="1:8" ht="12.75">
      <c r="A7" s="37"/>
      <c r="B7" s="37" t="s">
        <v>45</v>
      </c>
      <c r="C7" s="38" t="s">
        <v>15</v>
      </c>
      <c r="D7" s="38" t="s">
        <v>16</v>
      </c>
      <c r="E7" s="7" t="s">
        <v>9</v>
      </c>
      <c r="F7" s="39" t="s">
        <v>1</v>
      </c>
      <c r="G7" s="39" t="s">
        <v>3</v>
      </c>
      <c r="H7" s="39" t="s">
        <v>2</v>
      </c>
    </row>
    <row r="8" ht="12.75">
      <c r="Q8" s="2" t="s">
        <v>6</v>
      </c>
    </row>
    <row r="9" spans="2:9" ht="12.75">
      <c r="B9" s="1" t="s">
        <v>191</v>
      </c>
      <c r="C9" s="2" t="s">
        <v>30</v>
      </c>
      <c r="D9" s="2" t="s">
        <v>31</v>
      </c>
      <c r="E9" s="6" t="s">
        <v>82</v>
      </c>
      <c r="G9" s="3">
        <v>4555.15</v>
      </c>
      <c r="H9" s="3">
        <v>4555.15</v>
      </c>
      <c r="I9" s="24"/>
    </row>
    <row r="10" spans="2:8" ht="15" customHeight="1">
      <c r="B10" s="1" t="s">
        <v>171</v>
      </c>
      <c r="C10" s="2" t="s">
        <v>49</v>
      </c>
      <c r="D10" s="2" t="s">
        <v>46</v>
      </c>
      <c r="E10" s="48" t="s">
        <v>172</v>
      </c>
      <c r="F10" s="40">
        <v>0</v>
      </c>
      <c r="G10" s="3">
        <v>249.46</v>
      </c>
      <c r="H10" s="3">
        <v>249.46</v>
      </c>
    </row>
    <row r="11" spans="2:8" ht="12.75">
      <c r="B11" s="1" t="s">
        <v>173</v>
      </c>
      <c r="C11" s="14" t="s">
        <v>66</v>
      </c>
      <c r="D11" s="2" t="s">
        <v>25</v>
      </c>
      <c r="E11" s="15" t="s">
        <v>174</v>
      </c>
      <c r="F11" s="3">
        <v>0</v>
      </c>
      <c r="G11" s="3">
        <v>160.66</v>
      </c>
      <c r="H11" s="3">
        <v>160.66</v>
      </c>
    </row>
    <row r="12" spans="2:8" ht="12.75">
      <c r="B12" s="1" t="s">
        <v>175</v>
      </c>
      <c r="C12" s="2" t="s">
        <v>176</v>
      </c>
      <c r="D12" s="2" t="s">
        <v>17</v>
      </c>
      <c r="E12" s="2" t="s">
        <v>177</v>
      </c>
      <c r="G12" s="3">
        <v>1035</v>
      </c>
      <c r="H12" s="3">
        <v>1035</v>
      </c>
    </row>
    <row r="13" spans="2:8" ht="16.5" customHeight="1">
      <c r="B13" s="1" t="s">
        <v>196</v>
      </c>
      <c r="C13" s="14" t="s">
        <v>84</v>
      </c>
      <c r="D13" s="10" t="s">
        <v>85</v>
      </c>
      <c r="E13" s="15" t="s">
        <v>197</v>
      </c>
      <c r="F13" s="3">
        <v>0</v>
      </c>
      <c r="G13" s="3">
        <v>60</v>
      </c>
      <c r="H13" s="3">
        <v>60</v>
      </c>
    </row>
    <row r="14" spans="2:8" ht="12.75">
      <c r="B14" s="1" t="s">
        <v>192</v>
      </c>
      <c r="C14" s="14" t="s">
        <v>57</v>
      </c>
      <c r="D14" s="10" t="s">
        <v>43</v>
      </c>
      <c r="E14" s="15" t="s">
        <v>60</v>
      </c>
      <c r="F14" s="3">
        <v>60</v>
      </c>
      <c r="G14" s="3">
        <v>300</v>
      </c>
      <c r="H14" s="3">
        <v>360</v>
      </c>
    </row>
    <row r="15" spans="2:8" ht="12.75">
      <c r="B15" s="1" t="s">
        <v>193</v>
      </c>
      <c r="C15" s="14" t="s">
        <v>194</v>
      </c>
      <c r="D15" s="10" t="s">
        <v>17</v>
      </c>
      <c r="E15" s="15" t="s">
        <v>195</v>
      </c>
      <c r="F15" s="3">
        <v>2.85</v>
      </c>
      <c r="G15" s="3">
        <v>14.25</v>
      </c>
      <c r="H15" s="3">
        <v>17.1</v>
      </c>
    </row>
    <row r="16" spans="2:8" ht="12.75">
      <c r="B16" s="1" t="s">
        <v>209</v>
      </c>
      <c r="C16" s="14" t="s">
        <v>38</v>
      </c>
      <c r="D16" s="10" t="s">
        <v>210</v>
      </c>
      <c r="E16" s="15" t="s">
        <v>211</v>
      </c>
      <c r="F16" s="3">
        <v>103.25</v>
      </c>
      <c r="G16" s="3">
        <v>516.21</v>
      </c>
      <c r="H16" s="3">
        <v>619.46</v>
      </c>
    </row>
    <row r="17" spans="2:8" ht="12.75">
      <c r="B17" s="1" t="s">
        <v>212</v>
      </c>
      <c r="C17" s="14" t="s">
        <v>176</v>
      </c>
      <c r="D17" s="10" t="s">
        <v>17</v>
      </c>
      <c r="E17" s="15" t="s">
        <v>213</v>
      </c>
      <c r="F17" s="3">
        <v>0</v>
      </c>
      <c r="G17" s="3">
        <v>1100</v>
      </c>
      <c r="H17" s="3">
        <v>1100</v>
      </c>
    </row>
    <row r="18" spans="3:5" ht="12.75">
      <c r="C18" s="14"/>
      <c r="D18" s="10"/>
      <c r="E18" s="15"/>
    </row>
    <row r="19" spans="3:5" ht="12.75">
      <c r="C19" s="14"/>
      <c r="E19" s="15"/>
    </row>
    <row r="20" spans="5:8" ht="13.5" customHeight="1" thickBot="1">
      <c r="E20" s="7" t="s">
        <v>39</v>
      </c>
      <c r="F20" s="25">
        <f>SUM(F9:F19)</f>
        <v>166.1</v>
      </c>
      <c r="G20" s="25">
        <f>SUM(G9:G19)</f>
        <v>7990.73</v>
      </c>
      <c r="H20" s="25">
        <f>SUM(H9:H19)</f>
        <v>8156.83</v>
      </c>
    </row>
    <row r="21" spans="5:8" ht="13.5" customHeight="1" thickTop="1">
      <c r="E21" s="7"/>
      <c r="F21" s="5"/>
      <c r="G21" s="5"/>
      <c r="H21" s="5"/>
    </row>
    <row r="22" spans="1:5" ht="18">
      <c r="A22" s="4" t="s">
        <v>198</v>
      </c>
      <c r="B22" s="4"/>
      <c r="E22" s="6"/>
    </row>
    <row r="23" spans="1:5" ht="18">
      <c r="A23" s="4"/>
      <c r="B23" s="4"/>
      <c r="E23" s="6"/>
    </row>
    <row r="24" spans="1:8" ht="25.5">
      <c r="A24" s="37"/>
      <c r="B24" s="37"/>
      <c r="C24" s="41" t="s">
        <v>18</v>
      </c>
      <c r="D24" s="38" t="s">
        <v>16</v>
      </c>
      <c r="E24" s="7" t="s">
        <v>19</v>
      </c>
      <c r="F24" s="39" t="s">
        <v>1</v>
      </c>
      <c r="G24" s="39" t="s">
        <v>3</v>
      </c>
      <c r="H24" s="39" t="s">
        <v>2</v>
      </c>
    </row>
    <row r="25" ht="12.75">
      <c r="Q25" s="2" t="s">
        <v>6</v>
      </c>
    </row>
    <row r="26" spans="3:8" ht="12.75">
      <c r="C26" s="14" t="s">
        <v>91</v>
      </c>
      <c r="D26" s="10" t="s">
        <v>54</v>
      </c>
      <c r="E26" s="15" t="s">
        <v>92</v>
      </c>
      <c r="G26" s="3">
        <v>0</v>
      </c>
      <c r="H26" s="3">
        <v>0</v>
      </c>
    </row>
    <row r="28" spans="5:8" ht="13.5" customHeight="1" thickBot="1">
      <c r="E28" s="7" t="s">
        <v>20</v>
      </c>
      <c r="F28" s="25">
        <f>SUM(F25:F27)</f>
        <v>0</v>
      </c>
      <c r="G28" s="25">
        <f>SUM(G25:G27)</f>
        <v>0</v>
      </c>
      <c r="H28" s="25">
        <f>SUM(H25:H27)</f>
        <v>0</v>
      </c>
    </row>
    <row r="29" spans="1:8" ht="13.5" thickTop="1">
      <c r="A29" s="42"/>
      <c r="B29" s="42"/>
      <c r="C29" s="42"/>
      <c r="D29" s="42"/>
      <c r="E29" s="42"/>
      <c r="F29" s="42"/>
      <c r="G29" s="42"/>
      <c r="H29" s="42"/>
    </row>
    <row r="30" spans="1:5" ht="18">
      <c r="A30" s="4" t="s">
        <v>180</v>
      </c>
      <c r="B30" s="4"/>
      <c r="E30" s="26"/>
    </row>
    <row r="31" spans="5:8" ht="12.75">
      <c r="E31" s="9"/>
      <c r="H31" s="5"/>
    </row>
    <row r="32" spans="2:8" ht="14.25" customHeight="1">
      <c r="B32" s="1" t="s">
        <v>182</v>
      </c>
      <c r="C32" s="2" t="s">
        <v>69</v>
      </c>
      <c r="D32" s="2" t="s">
        <v>25</v>
      </c>
      <c r="E32" s="10" t="s">
        <v>70</v>
      </c>
      <c r="F32" s="40">
        <v>4.6</v>
      </c>
      <c r="G32" s="3">
        <v>23</v>
      </c>
      <c r="H32" s="3">
        <v>27.6</v>
      </c>
    </row>
    <row r="33" spans="2:8" ht="14.25" customHeight="1">
      <c r="B33" s="1" t="s">
        <v>179</v>
      </c>
      <c r="C33" s="2" t="s">
        <v>32</v>
      </c>
      <c r="D33" s="2" t="s">
        <v>17</v>
      </c>
      <c r="E33" s="10" t="s">
        <v>178</v>
      </c>
      <c r="F33" s="40">
        <v>0.31</v>
      </c>
      <c r="G33" s="3">
        <v>6.26</v>
      </c>
      <c r="H33" s="3">
        <v>6.57</v>
      </c>
    </row>
    <row r="34" spans="2:12" ht="13.5" customHeight="1">
      <c r="B34" s="1" t="s">
        <v>168</v>
      </c>
      <c r="C34" s="2" t="s">
        <v>44</v>
      </c>
      <c r="D34" s="2" t="s">
        <v>33</v>
      </c>
      <c r="E34" s="48" t="s">
        <v>169</v>
      </c>
      <c r="F34" s="40">
        <v>53.87</v>
      </c>
      <c r="G34" s="3">
        <v>269.37</v>
      </c>
      <c r="H34" s="3">
        <v>323.24</v>
      </c>
      <c r="J34" s="40"/>
      <c r="K34" s="3"/>
      <c r="L34" s="3"/>
    </row>
    <row r="35" spans="2:8" ht="14.25" customHeight="1">
      <c r="B35" s="1" t="s">
        <v>199</v>
      </c>
      <c r="C35" s="2" t="s">
        <v>50</v>
      </c>
      <c r="D35" s="2" t="s">
        <v>17</v>
      </c>
      <c r="E35" s="10" t="s">
        <v>200</v>
      </c>
      <c r="F35" s="40">
        <v>1.27</v>
      </c>
      <c r="G35" s="3">
        <v>25.47</v>
      </c>
      <c r="H35" s="3">
        <v>26.74</v>
      </c>
    </row>
    <row r="36" spans="1:8" ht="12.75">
      <c r="A36" s="1" t="s">
        <v>81</v>
      </c>
      <c r="C36" s="14" t="s">
        <v>94</v>
      </c>
      <c r="D36" s="10" t="s">
        <v>25</v>
      </c>
      <c r="E36" s="22" t="s">
        <v>167</v>
      </c>
      <c r="F36" s="23">
        <v>0</v>
      </c>
      <c r="G36" s="3">
        <v>10</v>
      </c>
      <c r="H36" s="3">
        <v>10</v>
      </c>
    </row>
    <row r="37" spans="1:8" ht="12.75">
      <c r="A37" s="1" t="s">
        <v>81</v>
      </c>
      <c r="C37" s="14" t="s">
        <v>94</v>
      </c>
      <c r="D37" s="10" t="s">
        <v>25</v>
      </c>
      <c r="E37" s="22" t="s">
        <v>114</v>
      </c>
      <c r="F37" s="23">
        <f>-F433</f>
        <v>0</v>
      </c>
      <c r="G37" s="3">
        <v>10</v>
      </c>
      <c r="H37" s="3">
        <v>10</v>
      </c>
    </row>
    <row r="38" spans="1:8" ht="12.75">
      <c r="A38" s="1" t="s">
        <v>81</v>
      </c>
      <c r="C38" s="14" t="s">
        <v>115</v>
      </c>
      <c r="D38" s="10" t="s">
        <v>17</v>
      </c>
      <c r="E38" s="22" t="s">
        <v>116</v>
      </c>
      <c r="F38" s="23">
        <v>18.17</v>
      </c>
      <c r="G38" s="3">
        <f>H38-F38</f>
        <v>90.83</v>
      </c>
      <c r="H38" s="3">
        <v>109</v>
      </c>
    </row>
    <row r="39" spans="1:8" ht="12.75">
      <c r="A39" s="1" t="s">
        <v>81</v>
      </c>
      <c r="C39" s="14" t="s">
        <v>125</v>
      </c>
      <c r="D39" s="10" t="s">
        <v>126</v>
      </c>
      <c r="E39" s="22" t="s">
        <v>127</v>
      </c>
      <c r="F39" s="23">
        <v>3.17</v>
      </c>
      <c r="G39" s="3">
        <v>15.83</v>
      </c>
      <c r="H39" s="3">
        <v>19</v>
      </c>
    </row>
    <row r="40" spans="1:8" ht="12.75">
      <c r="A40" s="1" t="s">
        <v>81</v>
      </c>
      <c r="C40" s="2" t="s">
        <v>165</v>
      </c>
      <c r="D40" s="2" t="s">
        <v>17</v>
      </c>
      <c r="E40" s="2" t="s">
        <v>166</v>
      </c>
      <c r="F40" s="3">
        <v>0</v>
      </c>
      <c r="G40" s="3">
        <v>7.99</v>
      </c>
      <c r="H40" s="3">
        <v>7.99</v>
      </c>
    </row>
    <row r="41" spans="1:8" ht="12.75">
      <c r="A41" s="1" t="s">
        <v>81</v>
      </c>
      <c r="C41" s="14" t="s">
        <v>93</v>
      </c>
      <c r="D41" s="10" t="s">
        <v>25</v>
      </c>
      <c r="E41" s="22" t="s">
        <v>104</v>
      </c>
      <c r="F41" s="3">
        <v>0</v>
      </c>
      <c r="G41" s="3">
        <v>3</v>
      </c>
      <c r="H41" s="3">
        <v>3</v>
      </c>
    </row>
    <row r="42" ht="12.75" customHeight="1">
      <c r="E42" s="10"/>
    </row>
    <row r="43" spans="5:8" ht="13.5" customHeight="1" thickBot="1">
      <c r="E43" s="7" t="s">
        <v>21</v>
      </c>
      <c r="F43" s="25">
        <f>SUM(F32:F42)</f>
        <v>81.39</v>
      </c>
      <c r="G43" s="25">
        <f>SUM(G32:G42)</f>
        <v>461.75</v>
      </c>
      <c r="H43" s="25">
        <f>SUM(F43:G43)</f>
        <v>543.14</v>
      </c>
    </row>
    <row r="44" spans="5:8" ht="13.5" customHeight="1" thickTop="1">
      <c r="E44" s="7"/>
      <c r="F44" s="5"/>
      <c r="G44" s="5"/>
      <c r="H44" s="5"/>
    </row>
    <row r="45" spans="5:8" ht="13.5" thickBot="1">
      <c r="E45" s="43" t="s">
        <v>10</v>
      </c>
      <c r="F45" s="25">
        <f>F43+F28+F20</f>
        <v>247.49</v>
      </c>
      <c r="G45" s="25">
        <f>G43+G28+G20</f>
        <v>8452.48</v>
      </c>
      <c r="H45" s="25">
        <f>H43+H28+H20</f>
        <v>8699.97</v>
      </c>
    </row>
    <row r="46" spans="5:8" ht="13.5" thickTop="1">
      <c r="E46" s="16"/>
      <c r="F46" s="5"/>
      <c r="G46" s="5"/>
      <c r="H46" s="5"/>
    </row>
    <row r="47" spans="1:5" ht="18">
      <c r="A47" s="4" t="s">
        <v>22</v>
      </c>
      <c r="B47" s="4"/>
      <c r="C47" s="2" t="s">
        <v>103</v>
      </c>
      <c r="E47" s="26"/>
    </row>
    <row r="48" spans="5:8" ht="12.75">
      <c r="E48" s="16"/>
      <c r="F48" s="5"/>
      <c r="G48" s="5"/>
      <c r="H48" s="5"/>
    </row>
    <row r="49" spans="1:3" ht="18.75" customHeight="1">
      <c r="A49" s="4" t="s">
        <v>130</v>
      </c>
      <c r="B49" s="4"/>
      <c r="C49" s="44" t="s">
        <v>91</v>
      </c>
    </row>
    <row r="50" spans="1:5" ht="12.75" customHeight="1">
      <c r="A50" s="4"/>
      <c r="B50" s="4"/>
      <c r="E50" s="12"/>
    </row>
    <row r="51" spans="1:8" ht="26.25" customHeight="1">
      <c r="A51" s="49" t="s">
        <v>181</v>
      </c>
      <c r="B51" s="49"/>
      <c r="E51" s="50"/>
      <c r="F51" s="51" t="s">
        <v>1</v>
      </c>
      <c r="G51" s="51" t="s">
        <v>3</v>
      </c>
      <c r="H51" s="51" t="s">
        <v>2</v>
      </c>
    </row>
    <row r="52" ht="11.25" customHeight="1"/>
    <row r="53" spans="1:8" ht="12.75">
      <c r="A53" s="52"/>
      <c r="B53" s="52"/>
      <c r="C53" s="2" t="s">
        <v>26</v>
      </c>
      <c r="D53" s="2" t="s">
        <v>27</v>
      </c>
      <c r="E53" s="2" t="s">
        <v>28</v>
      </c>
      <c r="G53" s="3">
        <v>0.86</v>
      </c>
      <c r="H53" s="3">
        <v>0.86</v>
      </c>
    </row>
    <row r="54" spans="1:8" ht="12.75">
      <c r="A54" s="52"/>
      <c r="B54" s="52"/>
      <c r="C54" s="2" t="s">
        <v>26</v>
      </c>
      <c r="D54" s="2" t="s">
        <v>27</v>
      </c>
      <c r="E54" s="2" t="s">
        <v>29</v>
      </c>
      <c r="G54" s="3">
        <v>11.47</v>
      </c>
      <c r="H54" s="3">
        <v>11.47</v>
      </c>
    </row>
    <row r="55" spans="1:2" ht="12.75" customHeight="1">
      <c r="A55" s="17"/>
      <c r="B55" s="17"/>
    </row>
    <row r="56" spans="1:8" ht="13.5" customHeight="1" thickBot="1">
      <c r="A56" s="17"/>
      <c r="B56" s="17"/>
      <c r="F56" s="25">
        <f>SUM(F53:F55)</f>
        <v>0</v>
      </c>
      <c r="G56" s="25">
        <f>SUM(G53:G55)</f>
        <v>12.33</v>
      </c>
      <c r="H56" s="25">
        <f>SUM(H53:H55)</f>
        <v>12.33</v>
      </c>
    </row>
    <row r="57" spans="1:2" ht="13.5" customHeight="1" thickTop="1">
      <c r="A57" s="17"/>
      <c r="B57" s="17"/>
    </row>
    <row r="58" spans="1:8" ht="18">
      <c r="A58" s="49" t="s">
        <v>204</v>
      </c>
      <c r="B58" s="49"/>
      <c r="E58" s="50"/>
      <c r="F58" s="51"/>
      <c r="G58" s="51"/>
      <c r="H58" s="51"/>
    </row>
    <row r="59" ht="13.5" customHeight="1"/>
    <row r="60" spans="1:8" ht="12.75">
      <c r="A60" s="37"/>
      <c r="B60" s="37"/>
      <c r="C60" s="38" t="s">
        <v>7</v>
      </c>
      <c r="D60" s="38" t="s">
        <v>16</v>
      </c>
      <c r="E60" s="7" t="s">
        <v>9</v>
      </c>
      <c r="F60" s="39" t="s">
        <v>1</v>
      </c>
      <c r="G60" s="39" t="s">
        <v>3</v>
      </c>
      <c r="H60" s="39" t="s">
        <v>2</v>
      </c>
    </row>
    <row r="61" ht="13.5" customHeight="1"/>
    <row r="62" spans="1:8" ht="12.75">
      <c r="A62" s="8"/>
      <c r="C62" s="2" t="s">
        <v>80</v>
      </c>
      <c r="D62" s="2" t="s">
        <v>17</v>
      </c>
      <c r="E62" s="2" t="s">
        <v>102</v>
      </c>
      <c r="F62" s="3">
        <v>6.75</v>
      </c>
      <c r="G62" s="3">
        <v>33.75</v>
      </c>
      <c r="H62" s="3">
        <v>40.5</v>
      </c>
    </row>
    <row r="63" spans="1:8" ht="12.75">
      <c r="A63" s="8"/>
      <c r="C63" s="2" t="s">
        <v>80</v>
      </c>
      <c r="D63" s="2" t="s">
        <v>17</v>
      </c>
      <c r="E63" s="2" t="s">
        <v>112</v>
      </c>
      <c r="F63" s="3">
        <v>55.5</v>
      </c>
      <c r="G63" s="3">
        <v>277.5</v>
      </c>
      <c r="H63" s="3">
        <v>333</v>
      </c>
    </row>
    <row r="64" spans="1:8" ht="15">
      <c r="A64" s="8"/>
      <c r="C64" s="2" t="s">
        <v>76</v>
      </c>
      <c r="D64" s="2" t="s">
        <v>17</v>
      </c>
      <c r="E64" s="10" t="s">
        <v>170</v>
      </c>
      <c r="F64" s="18">
        <v>0</v>
      </c>
      <c r="G64" s="45">
        <v>40</v>
      </c>
      <c r="H64" s="18">
        <v>40</v>
      </c>
    </row>
    <row r="65" spans="1:8" ht="12.75">
      <c r="A65" s="8"/>
      <c r="C65" s="53" t="s">
        <v>155</v>
      </c>
      <c r="D65" s="2" t="s">
        <v>37</v>
      </c>
      <c r="E65" s="2" t="s">
        <v>139</v>
      </c>
      <c r="F65" s="54">
        <v>5.42</v>
      </c>
      <c r="G65" s="54">
        <v>27.08</v>
      </c>
      <c r="H65" s="54">
        <v>32.5</v>
      </c>
    </row>
    <row r="66" spans="1:8" ht="12.75">
      <c r="A66" s="8"/>
      <c r="C66" s="55" t="s">
        <v>153</v>
      </c>
      <c r="D66" s="2" t="s">
        <v>37</v>
      </c>
      <c r="E66" s="2" t="s">
        <v>139</v>
      </c>
      <c r="F66" s="56">
        <v>2.5</v>
      </c>
      <c r="G66" s="56">
        <v>12.5</v>
      </c>
      <c r="H66" s="56">
        <v>15</v>
      </c>
    </row>
    <row r="67" spans="1:8" ht="12.75">
      <c r="A67" s="8"/>
      <c r="C67" s="53" t="s">
        <v>150</v>
      </c>
      <c r="D67" s="2" t="s">
        <v>37</v>
      </c>
      <c r="E67" s="2" t="s">
        <v>139</v>
      </c>
      <c r="F67" s="54">
        <v>2.5</v>
      </c>
      <c r="G67" s="54">
        <v>12.5</v>
      </c>
      <c r="H67" s="54">
        <v>15</v>
      </c>
    </row>
    <row r="68" spans="1:8" ht="12.75">
      <c r="A68" s="8"/>
      <c r="C68" s="53" t="s">
        <v>144</v>
      </c>
      <c r="D68" s="2" t="s">
        <v>37</v>
      </c>
      <c r="E68" s="2" t="s">
        <v>139</v>
      </c>
      <c r="F68" s="54">
        <v>4.5</v>
      </c>
      <c r="G68" s="54">
        <v>22.5</v>
      </c>
      <c r="H68" s="54">
        <v>27</v>
      </c>
    </row>
    <row r="69" spans="1:8" ht="12.75">
      <c r="A69" s="8"/>
      <c r="C69" s="53" t="s">
        <v>154</v>
      </c>
      <c r="D69" s="2" t="s">
        <v>37</v>
      </c>
      <c r="E69" s="2" t="s">
        <v>139</v>
      </c>
      <c r="F69" s="54">
        <v>4.5</v>
      </c>
      <c r="G69" s="54">
        <v>22.5</v>
      </c>
      <c r="H69" s="54">
        <v>27</v>
      </c>
    </row>
    <row r="70" spans="1:8" ht="12.75">
      <c r="A70" s="8"/>
      <c r="C70" s="55" t="s">
        <v>149</v>
      </c>
      <c r="D70" s="2" t="s">
        <v>37</v>
      </c>
      <c r="E70" s="2" t="s">
        <v>139</v>
      </c>
      <c r="F70" s="56">
        <v>5.42</v>
      </c>
      <c r="G70" s="56">
        <v>27.08</v>
      </c>
      <c r="H70" s="56">
        <v>32.5</v>
      </c>
    </row>
    <row r="71" spans="1:8" ht="12.75">
      <c r="A71" s="8"/>
      <c r="C71" s="53" t="s">
        <v>146</v>
      </c>
      <c r="D71" s="2" t="s">
        <v>37</v>
      </c>
      <c r="E71" s="2" t="s">
        <v>139</v>
      </c>
      <c r="F71" s="54">
        <v>4.5</v>
      </c>
      <c r="G71" s="54">
        <v>22.5</v>
      </c>
      <c r="H71" s="54">
        <v>27</v>
      </c>
    </row>
    <row r="72" spans="1:8" ht="12.75">
      <c r="A72" s="8"/>
      <c r="C72" s="53" t="s">
        <v>151</v>
      </c>
      <c r="D72" s="2" t="s">
        <v>37</v>
      </c>
      <c r="E72" s="2" t="s">
        <v>139</v>
      </c>
      <c r="F72" s="54">
        <v>4.5</v>
      </c>
      <c r="G72" s="54">
        <v>22.5</v>
      </c>
      <c r="H72" s="54">
        <v>27</v>
      </c>
    </row>
    <row r="73" spans="1:8" ht="12.75">
      <c r="A73" s="8"/>
      <c r="C73" s="53" t="s">
        <v>201</v>
      </c>
      <c r="D73" s="2" t="s">
        <v>25</v>
      </c>
      <c r="E73" s="2" t="s">
        <v>202</v>
      </c>
      <c r="F73" s="54"/>
      <c r="G73" s="54">
        <v>86.41</v>
      </c>
      <c r="H73" s="54">
        <v>86.41</v>
      </c>
    </row>
    <row r="74" spans="1:8" ht="12.75">
      <c r="A74" s="8"/>
      <c r="C74" s="53" t="s">
        <v>152</v>
      </c>
      <c r="D74" s="2" t="s">
        <v>37</v>
      </c>
      <c r="E74" s="2" t="s">
        <v>139</v>
      </c>
      <c r="F74" s="54">
        <v>9</v>
      </c>
      <c r="G74" s="54">
        <v>45</v>
      </c>
      <c r="H74" s="54">
        <v>54</v>
      </c>
    </row>
    <row r="75" spans="1:8" ht="12.75">
      <c r="A75" s="8"/>
      <c r="C75" s="53" t="s">
        <v>141</v>
      </c>
      <c r="D75" s="2" t="s">
        <v>37</v>
      </c>
      <c r="E75" s="2" t="s">
        <v>139</v>
      </c>
      <c r="F75" s="54">
        <v>4.5</v>
      </c>
      <c r="G75" s="54">
        <v>22.5</v>
      </c>
      <c r="H75" s="54">
        <v>27</v>
      </c>
    </row>
    <row r="76" spans="1:8" ht="12.75">
      <c r="A76" s="8"/>
      <c r="C76" s="53" t="s">
        <v>140</v>
      </c>
      <c r="D76" s="2" t="s">
        <v>37</v>
      </c>
      <c r="E76" s="2" t="s">
        <v>139</v>
      </c>
      <c r="F76" s="54">
        <v>2.5</v>
      </c>
      <c r="G76" s="54">
        <v>12.5</v>
      </c>
      <c r="H76" s="54">
        <v>15</v>
      </c>
    </row>
    <row r="77" spans="1:8" ht="12.75">
      <c r="A77" s="8"/>
      <c r="C77" s="53" t="s">
        <v>142</v>
      </c>
      <c r="D77" s="2" t="s">
        <v>37</v>
      </c>
      <c r="E77" s="2" t="s">
        <v>207</v>
      </c>
      <c r="F77" s="54">
        <v>2.5</v>
      </c>
      <c r="G77" s="54">
        <v>12.5</v>
      </c>
      <c r="H77" s="54">
        <v>15</v>
      </c>
    </row>
    <row r="78" spans="1:8" ht="12.75">
      <c r="A78" s="8"/>
      <c r="E78" s="10"/>
      <c r="F78" s="18"/>
      <c r="G78" s="18"/>
      <c r="H78" s="18"/>
    </row>
    <row r="79" spans="1:8" ht="13.5" customHeight="1" thickBot="1">
      <c r="A79" s="17"/>
      <c r="B79" s="17"/>
      <c r="F79" s="27">
        <f>SUM(F62:F64)</f>
        <v>62.25</v>
      </c>
      <c r="G79" s="27">
        <f>SUM(G62:G64)</f>
        <v>351.25</v>
      </c>
      <c r="H79" s="27">
        <f>SUM(H62:H64)</f>
        <v>413.5</v>
      </c>
    </row>
    <row r="80" spans="1:7" ht="13.5" thickTop="1">
      <c r="A80" s="17"/>
      <c r="B80" s="17"/>
      <c r="F80" s="28"/>
      <c r="G80" s="28"/>
    </row>
    <row r="81" spans="5:8" ht="13.5" thickBot="1">
      <c r="E81" s="29" t="s">
        <v>4</v>
      </c>
      <c r="F81" s="27">
        <f>F79+F56</f>
        <v>62.25</v>
      </c>
      <c r="G81" s="27">
        <f>G79+G56</f>
        <v>363.58</v>
      </c>
      <c r="H81" s="27">
        <f>H79+H56</f>
        <v>425.83</v>
      </c>
    </row>
    <row r="82" ht="13.5" thickTop="1"/>
    <row r="83" spans="1:2" ht="22.5" customHeight="1">
      <c r="A83" s="4" t="s">
        <v>40</v>
      </c>
      <c r="B83" s="4"/>
    </row>
    <row r="85" spans="1:8" s="7" customFormat="1" ht="15.75" customHeight="1">
      <c r="A85" s="30" t="s">
        <v>11</v>
      </c>
      <c r="B85" s="30"/>
      <c r="C85" s="7" t="s">
        <v>8</v>
      </c>
      <c r="D85" s="7" t="s">
        <v>16</v>
      </c>
      <c r="E85" s="7" t="s">
        <v>12</v>
      </c>
      <c r="F85" s="5" t="s">
        <v>1</v>
      </c>
      <c r="G85" s="5" t="s">
        <v>3</v>
      </c>
      <c r="H85" s="5" t="s">
        <v>2</v>
      </c>
    </row>
    <row r="87" spans="1:8" s="59" customFormat="1" ht="38.25">
      <c r="A87" s="57">
        <v>43609</v>
      </c>
      <c r="B87" s="58"/>
      <c r="C87" s="59" t="s">
        <v>96</v>
      </c>
      <c r="D87" s="59" t="s">
        <v>101</v>
      </c>
      <c r="E87" s="60" t="s">
        <v>203</v>
      </c>
      <c r="F87" s="23">
        <v>5</v>
      </c>
      <c r="G87" s="23">
        <v>25</v>
      </c>
      <c r="H87" s="23">
        <v>30</v>
      </c>
    </row>
    <row r="88" spans="1:8" ht="12.75">
      <c r="A88" s="8">
        <v>43682</v>
      </c>
      <c r="C88" s="2" t="s">
        <v>138</v>
      </c>
      <c r="D88" s="2" t="s">
        <v>17</v>
      </c>
      <c r="E88" s="2" t="s">
        <v>208</v>
      </c>
      <c r="F88" s="3">
        <v>21</v>
      </c>
      <c r="G88" s="3">
        <v>105</v>
      </c>
      <c r="H88" s="3">
        <v>126</v>
      </c>
    </row>
    <row r="89" spans="1:8" ht="12.75">
      <c r="A89" s="8">
        <v>43682</v>
      </c>
      <c r="C89" s="53" t="s">
        <v>143</v>
      </c>
      <c r="D89" s="2" t="s">
        <v>37</v>
      </c>
      <c r="E89" s="2" t="s">
        <v>205</v>
      </c>
      <c r="F89" s="54">
        <v>9</v>
      </c>
      <c r="G89" s="54">
        <v>45</v>
      </c>
      <c r="H89" s="54">
        <v>54</v>
      </c>
    </row>
    <row r="90" spans="1:8" ht="12.75">
      <c r="A90" s="8">
        <v>43682</v>
      </c>
      <c r="C90" s="53" t="s">
        <v>145</v>
      </c>
      <c r="D90" s="2" t="s">
        <v>37</v>
      </c>
      <c r="E90" s="2" t="s">
        <v>205</v>
      </c>
      <c r="F90" s="54">
        <v>5.42</v>
      </c>
      <c r="G90" s="54">
        <v>27.08</v>
      </c>
      <c r="H90" s="54">
        <v>32.5</v>
      </c>
    </row>
    <row r="91" spans="1:8" ht="12.75">
      <c r="A91" s="8">
        <v>43682</v>
      </c>
      <c r="C91" s="53" t="s">
        <v>147</v>
      </c>
      <c r="D91" s="2" t="s">
        <v>37</v>
      </c>
      <c r="E91" s="2" t="s">
        <v>205</v>
      </c>
      <c r="F91" s="54">
        <v>4.5</v>
      </c>
      <c r="G91" s="54">
        <v>22.5</v>
      </c>
      <c r="H91" s="54">
        <v>27</v>
      </c>
    </row>
    <row r="92" spans="1:8" ht="12.75">
      <c r="A92" s="8">
        <v>43682</v>
      </c>
      <c r="C92" s="53" t="s">
        <v>148</v>
      </c>
      <c r="D92" s="2" t="s">
        <v>37</v>
      </c>
      <c r="E92" s="2" t="s">
        <v>205</v>
      </c>
      <c r="F92" s="54">
        <v>2.5</v>
      </c>
      <c r="G92" s="54">
        <v>12.5</v>
      </c>
      <c r="H92" s="54">
        <v>15</v>
      </c>
    </row>
    <row r="93" spans="1:8" ht="12.75">
      <c r="A93" s="8">
        <v>43682</v>
      </c>
      <c r="C93" s="53" t="s">
        <v>156</v>
      </c>
      <c r="D93" s="2" t="s">
        <v>37</v>
      </c>
      <c r="E93" s="2" t="s">
        <v>206</v>
      </c>
      <c r="F93" s="54">
        <v>8.87</v>
      </c>
      <c r="G93" s="54">
        <v>44.35</v>
      </c>
      <c r="H93" s="54">
        <v>53.22</v>
      </c>
    </row>
    <row r="94" spans="1:8" ht="12.75">
      <c r="A94" s="8">
        <v>43684</v>
      </c>
      <c r="C94" s="2" t="s">
        <v>157</v>
      </c>
      <c r="D94" s="2" t="s">
        <v>158</v>
      </c>
      <c r="E94" s="2" t="s">
        <v>159</v>
      </c>
      <c r="F94" s="3">
        <v>62.63</v>
      </c>
      <c r="G94" s="3">
        <v>313.14</v>
      </c>
      <c r="H94" s="3">
        <v>375.77</v>
      </c>
    </row>
    <row r="95" spans="1:8" ht="12.75">
      <c r="A95" s="8">
        <v>43684</v>
      </c>
      <c r="C95" s="2" t="s">
        <v>80</v>
      </c>
      <c r="D95" s="2" t="s">
        <v>17</v>
      </c>
      <c r="E95" s="2" t="s">
        <v>160</v>
      </c>
      <c r="F95" s="3">
        <v>27.75</v>
      </c>
      <c r="G95" s="3">
        <v>138.75</v>
      </c>
      <c r="H95" s="3">
        <v>166.5</v>
      </c>
    </row>
    <row r="96" ht="12.75">
      <c r="A96" s="8"/>
    </row>
    <row r="97" ht="12.75">
      <c r="A97" s="8"/>
    </row>
    <row r="98" ht="12.75">
      <c r="A98" s="8"/>
    </row>
    <row r="99" spans="1:11" ht="12.75" customHeight="1">
      <c r="A99" s="31"/>
      <c r="C99" s="32"/>
      <c r="E99" s="19"/>
      <c r="F99" s="19"/>
      <c r="G99" s="20"/>
      <c r="H99" s="20"/>
      <c r="K99" s="21"/>
    </row>
    <row r="100" spans="1:11" s="7" customFormat="1" ht="12.75" customHeight="1">
      <c r="A100" s="30"/>
      <c r="B100" s="30"/>
      <c r="C100" s="32"/>
      <c r="E100" s="33" t="s">
        <v>36</v>
      </c>
      <c r="F100" s="34">
        <f>SUM(F78:F99)</f>
        <v>271.16999999999996</v>
      </c>
      <c r="G100" s="34">
        <f>SUM(G78:G99)</f>
        <v>1448.15</v>
      </c>
      <c r="H100" s="34">
        <f>SUM(H78:H99)</f>
        <v>1719.32</v>
      </c>
      <c r="I100" s="35"/>
      <c r="K100" s="36"/>
    </row>
    <row r="101" spans="3:11" ht="12.75" customHeight="1">
      <c r="C101" s="19"/>
      <c r="E101" s="19"/>
      <c r="F101" s="19"/>
      <c r="G101" s="20"/>
      <c r="H101" s="20"/>
      <c r="K101" s="21"/>
    </row>
    <row r="102" spans="1:8" ht="18">
      <c r="A102" s="4" t="s">
        <v>136</v>
      </c>
      <c r="B102" s="4"/>
      <c r="D102" s="2" t="s">
        <v>91</v>
      </c>
      <c r="F102" s="2"/>
      <c r="G102" s="2"/>
      <c r="H102" s="2"/>
    </row>
    <row r="103" spans="6:8" ht="12.75" customHeight="1">
      <c r="F103" s="18"/>
      <c r="G103" s="18"/>
      <c r="H103" s="18"/>
    </row>
    <row r="104" spans="1:8" ht="28.5" customHeight="1">
      <c r="A104" s="4" t="s">
        <v>137</v>
      </c>
      <c r="F104" s="2"/>
      <c r="G104" s="2"/>
      <c r="H104" s="2"/>
    </row>
    <row r="105" spans="6:8" ht="12.75" customHeight="1">
      <c r="F105" s="2"/>
      <c r="G105" s="2"/>
      <c r="H105" s="2"/>
    </row>
    <row r="106" spans="3:8" ht="12.75" customHeight="1">
      <c r="C106" s="2" t="s">
        <v>131</v>
      </c>
      <c r="D106" s="2" t="s">
        <v>95</v>
      </c>
      <c r="E106" s="2" t="s">
        <v>132</v>
      </c>
      <c r="F106" s="2"/>
      <c r="G106" s="18">
        <v>8.02</v>
      </c>
      <c r="H106" s="2"/>
    </row>
    <row r="107" spans="3:8" ht="12.75" customHeight="1">
      <c r="C107" s="2" t="s">
        <v>133</v>
      </c>
      <c r="D107" s="2" t="s">
        <v>134</v>
      </c>
      <c r="E107" s="2" t="s">
        <v>135</v>
      </c>
      <c r="F107" s="2"/>
      <c r="G107" s="18">
        <v>950</v>
      </c>
      <c r="H107" s="2"/>
    </row>
    <row r="108" spans="6:8" ht="12.75" customHeight="1">
      <c r="F108" s="2"/>
      <c r="G108" s="2"/>
      <c r="H108" s="2"/>
    </row>
    <row r="109" spans="1:8" ht="19.5" customHeight="1">
      <c r="A109" s="4" t="s">
        <v>58</v>
      </c>
      <c r="B109" s="4"/>
      <c r="F109" s="2"/>
      <c r="G109" s="2"/>
      <c r="H109" s="2"/>
    </row>
    <row r="110" ht="13.5" customHeight="1">
      <c r="F110" s="11"/>
    </row>
    <row r="111" spans="3:6" ht="12.75">
      <c r="C111" s="14" t="s">
        <v>49</v>
      </c>
      <c r="D111" s="10" t="s">
        <v>46</v>
      </c>
      <c r="E111" s="15" t="s">
        <v>59</v>
      </c>
      <c r="F111" s="3">
        <f>416.66</f>
        <v>416.66</v>
      </c>
    </row>
    <row r="112" spans="3:6" ht="12.75">
      <c r="C112" s="14" t="s">
        <v>61</v>
      </c>
      <c r="D112" s="10" t="s">
        <v>43</v>
      </c>
      <c r="E112" s="15" t="s">
        <v>129</v>
      </c>
      <c r="F112" s="3">
        <f>500*4</f>
        <v>2000</v>
      </c>
    </row>
    <row r="113" spans="3:6" ht="12.75">
      <c r="C113" s="14" t="s">
        <v>61</v>
      </c>
      <c r="D113" s="10" t="s">
        <v>43</v>
      </c>
      <c r="E113" s="15" t="s">
        <v>62</v>
      </c>
      <c r="F113" s="3">
        <v>340</v>
      </c>
    </row>
    <row r="114" spans="3:6" ht="36">
      <c r="C114" s="14" t="s">
        <v>61</v>
      </c>
      <c r="D114" s="10" t="s">
        <v>43</v>
      </c>
      <c r="E114" s="15" t="s">
        <v>63</v>
      </c>
      <c r="F114" s="3">
        <v>1160</v>
      </c>
    </row>
    <row r="115" spans="3:6" ht="24">
      <c r="C115" s="14" t="s">
        <v>57</v>
      </c>
      <c r="D115" s="10" t="s">
        <v>51</v>
      </c>
      <c r="E115" s="15" t="s">
        <v>64</v>
      </c>
      <c r="F115" s="3">
        <f>6*88</f>
        <v>528</v>
      </c>
    </row>
    <row r="116" spans="3:6" ht="12" customHeight="1">
      <c r="C116" s="14" t="s">
        <v>57</v>
      </c>
      <c r="D116" s="10" t="s">
        <v>55</v>
      </c>
      <c r="E116" s="15" t="s">
        <v>65</v>
      </c>
      <c r="F116" s="3">
        <f>6*78</f>
        <v>468</v>
      </c>
    </row>
    <row r="117" spans="3:6" ht="24">
      <c r="C117" s="14" t="s">
        <v>57</v>
      </c>
      <c r="D117" s="10" t="s">
        <v>51</v>
      </c>
      <c r="E117" s="15" t="s">
        <v>67</v>
      </c>
      <c r="F117" s="3">
        <f>100+70+70+200</f>
        <v>440</v>
      </c>
    </row>
    <row r="118" spans="3:6" ht="12.75">
      <c r="C118" s="14" t="s">
        <v>57</v>
      </c>
      <c r="D118" s="10" t="s">
        <v>41</v>
      </c>
      <c r="E118" s="15" t="s">
        <v>68</v>
      </c>
      <c r="F118" s="3">
        <v>90</v>
      </c>
    </row>
    <row r="119" spans="3:6" ht="12.75">
      <c r="C119" s="14" t="s">
        <v>71</v>
      </c>
      <c r="D119" s="10" t="s">
        <v>51</v>
      </c>
      <c r="E119" s="15" t="s">
        <v>72</v>
      </c>
      <c r="F119" s="3">
        <f>900*3</f>
        <v>2700</v>
      </c>
    </row>
    <row r="120" spans="3:6" ht="24">
      <c r="C120" s="14" t="s">
        <v>73</v>
      </c>
      <c r="D120" s="10" t="s">
        <v>74</v>
      </c>
      <c r="E120" s="15" t="s">
        <v>75</v>
      </c>
      <c r="F120" s="3">
        <v>320</v>
      </c>
    </row>
    <row r="121" spans="3:6" ht="25.5">
      <c r="C121" s="14" t="s">
        <v>47</v>
      </c>
      <c r="D121" s="10" t="s">
        <v>48</v>
      </c>
      <c r="E121" s="15" t="s">
        <v>77</v>
      </c>
      <c r="F121" s="3">
        <v>11288.96</v>
      </c>
    </row>
    <row r="122" spans="3:6" ht="24">
      <c r="C122" s="14" t="s">
        <v>78</v>
      </c>
      <c r="D122" s="10" t="s">
        <v>79</v>
      </c>
      <c r="E122" s="22" t="s">
        <v>83</v>
      </c>
      <c r="F122" s="3">
        <v>800</v>
      </c>
    </row>
    <row r="123" spans="3:6" ht="12.75">
      <c r="C123" s="14" t="s">
        <v>105</v>
      </c>
      <c r="D123" s="10" t="s">
        <v>79</v>
      </c>
      <c r="E123" s="22" t="s">
        <v>108</v>
      </c>
      <c r="F123" s="3">
        <v>1500</v>
      </c>
    </row>
    <row r="124" spans="3:6" ht="12.75">
      <c r="C124" s="14" t="s">
        <v>106</v>
      </c>
      <c r="D124" s="10" t="s">
        <v>79</v>
      </c>
      <c r="E124" s="22" t="s">
        <v>109</v>
      </c>
      <c r="F124" s="3">
        <v>800</v>
      </c>
    </row>
    <row r="125" spans="3:6" ht="12.75">
      <c r="C125" s="14" t="s">
        <v>107</v>
      </c>
      <c r="D125" s="10" t="s">
        <v>79</v>
      </c>
      <c r="E125" s="22" t="s">
        <v>110</v>
      </c>
      <c r="F125" s="3">
        <v>33500</v>
      </c>
    </row>
    <row r="126" spans="1:6" ht="12.75">
      <c r="A126" s="1" t="s">
        <v>81</v>
      </c>
      <c r="C126" s="14" t="s">
        <v>94</v>
      </c>
      <c r="D126" s="10" t="s">
        <v>25</v>
      </c>
      <c r="E126" s="22" t="s">
        <v>163</v>
      </c>
      <c r="F126" s="23">
        <v>10</v>
      </c>
    </row>
    <row r="127" spans="1:6" ht="12.75">
      <c r="A127" s="1" t="s">
        <v>81</v>
      </c>
      <c r="C127" s="14" t="s">
        <v>94</v>
      </c>
      <c r="D127" s="10" t="s">
        <v>25</v>
      </c>
      <c r="E127" s="22" t="s">
        <v>164</v>
      </c>
      <c r="F127" s="23">
        <v>10</v>
      </c>
    </row>
    <row r="128" spans="1:6" ht="12.75">
      <c r="A128" s="1" t="s">
        <v>81</v>
      </c>
      <c r="C128" s="14" t="s">
        <v>165</v>
      </c>
      <c r="D128" s="10" t="s">
        <v>25</v>
      </c>
      <c r="E128" s="22" t="s">
        <v>185</v>
      </c>
      <c r="F128" s="23">
        <v>27.48</v>
      </c>
    </row>
    <row r="129" spans="1:6" ht="12.75">
      <c r="A129" s="1" t="s">
        <v>81</v>
      </c>
      <c r="C129" s="14" t="s">
        <v>165</v>
      </c>
      <c r="D129" s="10" t="s">
        <v>25</v>
      </c>
      <c r="E129" s="22" t="s">
        <v>186</v>
      </c>
      <c r="F129" s="23">
        <v>10.74</v>
      </c>
    </row>
    <row r="130" spans="1:6" ht="12.75">
      <c r="A130" s="1" t="s">
        <v>81</v>
      </c>
      <c r="C130" s="14" t="s">
        <v>187</v>
      </c>
      <c r="D130" s="10" t="s">
        <v>188</v>
      </c>
      <c r="E130" s="22" t="s">
        <v>189</v>
      </c>
      <c r="F130" s="23">
        <v>42</v>
      </c>
    </row>
    <row r="131" spans="3:6" ht="36">
      <c r="C131" s="14" t="s">
        <v>61</v>
      </c>
      <c r="D131" s="10" t="s">
        <v>51</v>
      </c>
      <c r="E131" s="22" t="s">
        <v>190</v>
      </c>
      <c r="F131" s="23" t="s">
        <v>111</v>
      </c>
    </row>
    <row r="132" spans="3:6" ht="12.75">
      <c r="C132" s="14" t="s">
        <v>38</v>
      </c>
      <c r="D132" s="10" t="s">
        <v>86</v>
      </c>
      <c r="E132" s="22" t="s">
        <v>87</v>
      </c>
      <c r="F132" s="23">
        <f>118.48*16</f>
        <v>1895.68</v>
      </c>
    </row>
    <row r="133" spans="3:6" ht="12.75">
      <c r="C133" s="14" t="s">
        <v>89</v>
      </c>
      <c r="D133" s="10" t="s">
        <v>90</v>
      </c>
      <c r="E133" s="15" t="s">
        <v>124</v>
      </c>
      <c r="F133" s="3">
        <f>855*2</f>
        <v>1710</v>
      </c>
    </row>
    <row r="134" spans="3:6" ht="12.75">
      <c r="C134" s="14" t="s">
        <v>97</v>
      </c>
      <c r="D134" s="10" t="s">
        <v>95</v>
      </c>
      <c r="E134" s="15" t="s">
        <v>98</v>
      </c>
      <c r="F134" s="3">
        <v>290</v>
      </c>
    </row>
    <row r="135" spans="3:6" ht="12.75">
      <c r="C135" s="14" t="s">
        <v>99</v>
      </c>
      <c r="D135" s="10" t="s">
        <v>95</v>
      </c>
      <c r="E135" s="15" t="s">
        <v>100</v>
      </c>
      <c r="F135" s="3">
        <v>450</v>
      </c>
    </row>
    <row r="136" spans="3:6" ht="12.75">
      <c r="C136" s="14" t="s">
        <v>117</v>
      </c>
      <c r="D136" s="10" t="s">
        <v>41</v>
      </c>
      <c r="E136" s="15" t="s">
        <v>118</v>
      </c>
      <c r="F136" s="3">
        <v>293.49</v>
      </c>
    </row>
    <row r="137" spans="3:6" ht="12.75">
      <c r="C137" s="14" t="s">
        <v>117</v>
      </c>
      <c r="D137" s="10" t="s">
        <v>41</v>
      </c>
      <c r="E137" s="15" t="s">
        <v>119</v>
      </c>
      <c r="F137" s="3">
        <v>842.25</v>
      </c>
    </row>
    <row r="138" spans="3:6" ht="12.75">
      <c r="C138" s="14" t="s">
        <v>120</v>
      </c>
      <c r="D138" s="10" t="s">
        <v>17</v>
      </c>
      <c r="E138" s="15" t="s">
        <v>128</v>
      </c>
      <c r="F138" s="3">
        <v>360</v>
      </c>
    </row>
    <row r="139" spans="3:6" ht="24">
      <c r="C139" s="14" t="s">
        <v>121</v>
      </c>
      <c r="D139" s="10" t="s">
        <v>122</v>
      </c>
      <c r="E139" s="15" t="s">
        <v>183</v>
      </c>
      <c r="F139" s="3">
        <v>2025</v>
      </c>
    </row>
    <row r="140" spans="3:6" ht="36">
      <c r="C140" s="14" t="s">
        <v>121</v>
      </c>
      <c r="D140" s="10" t="s">
        <v>123</v>
      </c>
      <c r="E140" s="15" t="s">
        <v>184</v>
      </c>
      <c r="F140" s="3">
        <v>2700</v>
      </c>
    </row>
    <row r="141" spans="3:5" ht="12.75">
      <c r="C141" s="14"/>
      <c r="D141" s="10"/>
      <c r="E141" s="15"/>
    </row>
    <row r="142" ht="12.75" customHeight="1">
      <c r="F142" s="13">
        <f>SUM(F111:F141)</f>
        <v>67018.26</v>
      </c>
    </row>
    <row r="143" ht="13.5" customHeight="1">
      <c r="F143" s="11"/>
    </row>
    <row r="144" spans="1:2" ht="19.5" customHeight="1">
      <c r="A144" s="4" t="s">
        <v>13</v>
      </c>
      <c r="B144" s="4"/>
    </row>
    <row r="145" ht="12.75" customHeight="1"/>
    <row r="146" spans="3:6" ht="12.75" customHeight="1">
      <c r="C146" s="7" t="s">
        <v>9</v>
      </c>
      <c r="D146" s="7" t="s">
        <v>16</v>
      </c>
      <c r="E146" s="7" t="s">
        <v>8</v>
      </c>
      <c r="F146" s="46" t="s">
        <v>5</v>
      </c>
    </row>
    <row r="147" spans="3:6" ht="12.75" customHeight="1">
      <c r="C147" s="2" t="s">
        <v>38</v>
      </c>
      <c r="D147" s="2" t="s">
        <v>56</v>
      </c>
      <c r="E147" s="2" t="s">
        <v>88</v>
      </c>
      <c r="F147" s="11">
        <f>123500/2</f>
        <v>61750</v>
      </c>
    </row>
    <row r="148" spans="3:6" ht="12.75" customHeight="1">
      <c r="C148" s="2" t="s">
        <v>38</v>
      </c>
      <c r="D148" s="2" t="s">
        <v>41</v>
      </c>
      <c r="E148" s="2" t="s">
        <v>42</v>
      </c>
      <c r="F148" s="18"/>
    </row>
    <row r="149" ht="30" customHeight="1"/>
    <row r="150" spans="1:4" ht="18">
      <c r="A150" s="4" t="s">
        <v>14</v>
      </c>
      <c r="B150" s="4"/>
      <c r="D150" s="2" t="s">
        <v>35</v>
      </c>
    </row>
    <row r="151" spans="1:2" ht="11.25" customHeight="1">
      <c r="A151" s="4"/>
      <c r="B151" s="4"/>
    </row>
    <row r="152" spans="1:4" ht="32.25" customHeight="1">
      <c r="A152" s="4" t="s">
        <v>52</v>
      </c>
      <c r="B152" s="4"/>
      <c r="D152" s="2" t="s">
        <v>34</v>
      </c>
    </row>
    <row r="153" spans="1:2" ht="18">
      <c r="A153" s="4"/>
      <c r="B153" s="4"/>
    </row>
    <row r="154" spans="1:7" ht="26.25">
      <c r="A154" s="4" t="s">
        <v>23</v>
      </c>
      <c r="B154" s="4"/>
      <c r="E154" s="10" t="s">
        <v>162</v>
      </c>
      <c r="F154" s="2"/>
      <c r="G154" s="2"/>
    </row>
    <row r="156" spans="1:7" ht="18">
      <c r="A156" s="4" t="s">
        <v>24</v>
      </c>
      <c r="B156" s="4"/>
      <c r="E156" s="2" t="s">
        <v>53</v>
      </c>
      <c r="F156" s="2"/>
      <c r="G156" s="2"/>
    </row>
    <row r="157" spans="1:5" ht="18">
      <c r="A157" s="4"/>
      <c r="B157" s="4"/>
      <c r="E157" s="2" t="s">
        <v>113</v>
      </c>
    </row>
    <row r="158" spans="1:7" ht="12.75">
      <c r="A158" s="8"/>
      <c r="B158" s="8"/>
      <c r="E158" s="2" t="s">
        <v>161</v>
      </c>
      <c r="G158" s="2"/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cellComments="asDisplayed" fitToHeight="2" fitToWidth="1" horizontalDpi="600" verticalDpi="600" orientation="landscape" paperSize="9" scale="42" r:id="rId1"/>
  <headerFooter alignWithMargins="0">
    <oddHeader>&amp;R&amp;"Verdana,Bold"&amp;11
</oddHeader>
    <oddFooter>&amp;L&amp;D&amp;C&amp;P&amp;R&amp;D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Hooton</dc:creator>
  <cp:keywords/>
  <dc:description/>
  <cp:lastModifiedBy>Laurie</cp:lastModifiedBy>
  <cp:lastPrinted>2019-09-05T12:49:03Z</cp:lastPrinted>
  <dcterms:created xsi:type="dcterms:W3CDTF">2006-04-20T12:59:32Z</dcterms:created>
  <dcterms:modified xsi:type="dcterms:W3CDTF">2019-09-05T12:49:04Z</dcterms:modified>
  <cp:category/>
  <cp:version/>
  <cp:contentType/>
  <cp:contentStatus/>
</cp:coreProperties>
</file>