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'General'!$A$1:$G$143</definedName>
  </definedNames>
  <calcPr fullCalcOnLoad="1"/>
</workbook>
</file>

<file path=xl/sharedStrings.xml><?xml version="1.0" encoding="utf-8"?>
<sst xmlns="http://schemas.openxmlformats.org/spreadsheetml/2006/main" count="292" uniqueCount="159">
  <si>
    <t>PITSTONE PARISH COUNCIL</t>
  </si>
  <si>
    <t>VAT</t>
  </si>
  <si>
    <t>Gross</t>
  </si>
  <si>
    <t>Net</t>
  </si>
  <si>
    <t>TOTAL INCOMINGS</t>
  </si>
  <si>
    <t>Amount</t>
  </si>
  <si>
    <t>Y</t>
  </si>
  <si>
    <t>Summary of those in credit:</t>
  </si>
  <si>
    <t>Company</t>
  </si>
  <si>
    <t>Name</t>
  </si>
  <si>
    <t>Description</t>
  </si>
  <si>
    <t xml:space="preserve">TOTAL OUTGOINGS </t>
  </si>
  <si>
    <t>Trans Ref/Chq No</t>
  </si>
  <si>
    <t>Date of Invoice</t>
  </si>
  <si>
    <t>Invoice/Description</t>
  </si>
  <si>
    <t>Debtors Summary/Overdue Invoices/Income Outstanding:</t>
  </si>
  <si>
    <t>Amounts not yet due to the parish council:</t>
  </si>
  <si>
    <t>Devolved Services 2018-19</t>
  </si>
  <si>
    <t>Payment due 1/4/18</t>
  </si>
  <si>
    <t>Bank Reconciliation &amp; S106 Summary:</t>
  </si>
  <si>
    <t>Beneficiary</t>
  </si>
  <si>
    <t>Cost Centre</t>
  </si>
  <si>
    <t>Sports &amp; Leisure</t>
  </si>
  <si>
    <t>Paying in reference</t>
  </si>
  <si>
    <t>Agency Services</t>
  </si>
  <si>
    <t>Beneficiary (inc registration number where applicable)</t>
  </si>
  <si>
    <t>Purpose of grant / donation and time period to which it relates</t>
  </si>
  <si>
    <t>Youth Café</t>
  </si>
  <si>
    <t>Sub total of grants and donations</t>
  </si>
  <si>
    <t>Sub total of direct debits</t>
  </si>
  <si>
    <t>None</t>
  </si>
  <si>
    <t>Commitments / Amounts not yet invoiced to the parish council / work not yet completed:</t>
  </si>
  <si>
    <t>Budget Monitor:</t>
  </si>
  <si>
    <t>Insurance amendments</t>
  </si>
  <si>
    <t>Sports and Leisure</t>
  </si>
  <si>
    <t>Summary of Parish Charity Transactions:</t>
  </si>
  <si>
    <t>Summary of Recreation Ground Charity Transactions:</t>
  </si>
  <si>
    <t>Administration</t>
  </si>
  <si>
    <t>NatWest</t>
  </si>
  <si>
    <t>Financial</t>
  </si>
  <si>
    <t>Bank Interest - S106 account</t>
  </si>
  <si>
    <t>Bank Interest - reserve account</t>
  </si>
  <si>
    <t>Various</t>
  </si>
  <si>
    <t>Employment</t>
  </si>
  <si>
    <t>dd</t>
  </si>
  <si>
    <t>CNG</t>
  </si>
  <si>
    <t>Eon</t>
  </si>
  <si>
    <t>Lighting</t>
  </si>
  <si>
    <t>Sport &amp; Leisure</t>
  </si>
  <si>
    <t>Sage UK</t>
  </si>
  <si>
    <t>Accounting and payroll software subscription</t>
  </si>
  <si>
    <t>Lloyds Bank Credit Card</t>
  </si>
  <si>
    <t>Confidential salary and wage payments, plus HMRC PAYE &amp; NI and NEST</t>
  </si>
  <si>
    <t>bacs</t>
  </si>
  <si>
    <t>PJ Driving School</t>
  </si>
  <si>
    <t>See separate document.</t>
  </si>
  <si>
    <t>See separate document</t>
  </si>
  <si>
    <t>A J Groom &amp; Son Ltd</t>
  </si>
  <si>
    <t>Precept</t>
  </si>
  <si>
    <t>Pitstone Memorial Hall</t>
  </si>
  <si>
    <t>Street Lighting</t>
  </si>
  <si>
    <t>TOTAL INCOME PENDING</t>
  </si>
  <si>
    <t>Wicksteed Leisure</t>
  </si>
  <si>
    <t>3 x annual playground inspections</t>
  </si>
  <si>
    <t>Farawade/Ardenoak</t>
  </si>
  <si>
    <t>Fire equipment service</t>
  </si>
  <si>
    <t>Mrs Fisher</t>
  </si>
  <si>
    <t>£598.75 Invoice to PIE for hire of grounds outstanding (invoiced 13/4/17)</t>
  </si>
  <si>
    <t>Second half precept last week Sept 2017</t>
  </si>
  <si>
    <t>J Leonard Limited</t>
  </si>
  <si>
    <t>Replace section of boundary fence at pavilion following accident</t>
  </si>
  <si>
    <t>P&amp;IJFC</t>
  </si>
  <si>
    <t>Sub total of standard bacs/cheques</t>
  </si>
  <si>
    <t>CML</t>
  </si>
  <si>
    <t>25 MAY 2017 FINANCIAL SUMMARY</t>
  </si>
  <si>
    <t>Replacement playground gate for Windsor Road (funded via S106 maintenance funds)</t>
  </si>
  <si>
    <t>Grants and donations</t>
  </si>
  <si>
    <t>Purchase of additional life saving equipment for Community First Responder</t>
  </si>
  <si>
    <t xml:space="preserve">Receipts received to 28  April 2017, paid into a NatWest account </t>
  </si>
  <si>
    <t>D Beagley</t>
  </si>
  <si>
    <t>Misc</t>
  </si>
  <si>
    <t>Contribution re damage at pavilion</t>
  </si>
  <si>
    <t>April car park hire</t>
  </si>
  <si>
    <t>slip 000138</t>
  </si>
  <si>
    <t>Croudace</t>
  </si>
  <si>
    <t>Quarterly signage at pavilion</t>
  </si>
  <si>
    <t>Hire of football pitches in April</t>
  </si>
  <si>
    <t>Street light energy 1-24/4/17</t>
  </si>
  <si>
    <t>Direct debits noted at 25 May 2017 meeting</t>
  </si>
  <si>
    <t>Gas at pavilion during April</t>
  </si>
  <si>
    <t>Community Impact Bucks</t>
  </si>
  <si>
    <t>Community Buildings membership 1/4/17-31/3/18</t>
  </si>
  <si>
    <t>Vita Electrical Co</t>
  </si>
  <si>
    <t>Fire alarm testing, emergency light testing and pat testing</t>
  </si>
  <si>
    <t>Devolved Services</t>
  </si>
  <si>
    <t>Grass cut no 1</t>
  </si>
  <si>
    <t>Grass cut no 2</t>
  </si>
  <si>
    <t>Right of Way Clearance No 1</t>
  </si>
  <si>
    <t>Build &amp; install picnic bench Vicarage Road playground</t>
  </si>
  <si>
    <t>April room hire</t>
  </si>
  <si>
    <t>ground maintenance at pavilion site in April</t>
  </si>
  <si>
    <t>Almar (Tring) Ltd</t>
  </si>
  <si>
    <t>PPP</t>
  </si>
  <si>
    <t>Printing of May edition</t>
  </si>
  <si>
    <t>Brookmead School</t>
  </si>
  <si>
    <t>Hire of hall for youth café, summer term</t>
  </si>
  <si>
    <t>monthly fee £3, round picnic table £164.90, frame for volunteer of year £4.99</t>
  </si>
  <si>
    <t>Cheque 300073</t>
  </si>
  <si>
    <t>AVALC</t>
  </si>
  <si>
    <t>Annual donation to Aylesbury Vale Association of Local Councils</t>
  </si>
  <si>
    <t>Cheque 300074</t>
  </si>
  <si>
    <t>The South Central Ambulance Charity</t>
  </si>
  <si>
    <t>None required this month</t>
  </si>
  <si>
    <t>Inter-account transfers approved at 25 May 2017 meeting</t>
  </si>
  <si>
    <t>Expenditure from Unity approved on 25 May 2017</t>
  </si>
  <si>
    <t>23/5/17</t>
  </si>
  <si>
    <t>Women's Institute</t>
  </si>
  <si>
    <t>Hire of display boards.  2 packs.  1 day.</t>
  </si>
  <si>
    <t>Hire of display boards.  5 packs.  1 day.</t>
  </si>
  <si>
    <t>P&amp;I JFC</t>
  </si>
  <si>
    <t>April and May hire of pavilion pitches</t>
  </si>
  <si>
    <t>P&amp;IUFC</t>
  </si>
  <si>
    <t>May hire of pavilion pitches</t>
  </si>
  <si>
    <t>Martin J. Keable</t>
  </si>
  <si>
    <t>Barry Cato Motor Repairs</t>
  </si>
  <si>
    <t>Ivinghoe Turf Ltd</t>
  </si>
  <si>
    <t>Financially Prudent (IFA) Ltd</t>
  </si>
  <si>
    <t>Ridgeways (FP) Ltd</t>
  </si>
  <si>
    <t>Tring Market Auctions</t>
  </si>
  <si>
    <t>Cheddington Pre-School</t>
  </si>
  <si>
    <t>Marsworth Pre-School</t>
  </si>
  <si>
    <t>Handyman Dave</t>
  </si>
  <si>
    <t>Waterside Cafe</t>
  </si>
  <si>
    <t>Grove Farm PYO</t>
  </si>
  <si>
    <t>Ashby's Chartered Accountants</t>
  </si>
  <si>
    <t>Beacon View Windows</t>
  </si>
  <si>
    <t>Miramar Design</t>
  </si>
  <si>
    <t>Travel Impressions</t>
  </si>
  <si>
    <t>CMC Golf Europe Ltd</t>
  </si>
  <si>
    <t>Admin Books</t>
  </si>
  <si>
    <t>Karl's Garden Maintenance</t>
  </si>
  <si>
    <t>Small Paws at Home</t>
  </si>
  <si>
    <t>Tring Showstoppers (Performing Arts)</t>
  </si>
  <si>
    <t>The Dog Runner</t>
  </si>
  <si>
    <t>The Tyre Changers</t>
  </si>
  <si>
    <t>Greensleeves</t>
  </si>
  <si>
    <t>Windmill Pharmacy</t>
  </si>
  <si>
    <t>Adverts PPP issues 112 to 115</t>
  </si>
  <si>
    <t>Advertising PPP issue 112</t>
  </si>
  <si>
    <t>credit</t>
  </si>
  <si>
    <t>BCC LAF</t>
  </si>
  <si>
    <t>Capital project costs</t>
  </si>
  <si>
    <t>Refund against cost of Stage 1 Road Safety Audit for Pitstone &amp; Ivinghoe Safety Scheme</t>
  </si>
  <si>
    <t>Lamps &amp; Tubes Illuminations</t>
  </si>
  <si>
    <t>6 x replacement LED lanterns &amp; move 3 x lanterns</t>
  </si>
  <si>
    <t>Receipts received to 25 May 2017, paid into Unity account</t>
  </si>
  <si>
    <t>Sports Therapist</t>
  </si>
  <si>
    <t>40 tonnes 50/50 sport mix top soil for pavilion pitches</t>
  </si>
  <si>
    <t>Grants &amp; donations approved on 25 May 2017 from Unity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</si>
</sst>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  <numFmt numFmtId="185" formatCode="_-[$£-809]* #,##0.00_-;\-[$£-809]* #,##0.00_-;_-[$£-809]* &quot;-&quot;??_-;_-@_-"/>
    <numFmt numFmtId="186" formatCode="dd\-mmm\-yy"/>
    <numFmt numFmtId="187" formatCode="[$£-809]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0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4" fillId="0" borderId="0" xfId="44" applyFont="1" applyBorder="1" applyAlignment="1">
      <alignment/>
    </xf>
    <xf numFmtId="171" fontId="0" fillId="0" borderId="0" xfId="42" applyFont="1" applyAlignment="1">
      <alignment/>
    </xf>
    <xf numFmtId="170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170" fontId="4" fillId="0" borderId="10" xfId="44" applyFont="1" applyBorder="1" applyAlignment="1">
      <alignment/>
    </xf>
    <xf numFmtId="171" fontId="4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0" fontId="0" fillId="0" borderId="0" xfId="44" applyFont="1" applyFill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0" xfId="44" applyNumberFormat="1" applyFont="1" applyAlignment="1">
      <alignment/>
    </xf>
    <xf numFmtId="0" fontId="4" fillId="0" borderId="10" xfId="0" applyFont="1" applyBorder="1" applyAlignment="1">
      <alignment/>
    </xf>
    <xf numFmtId="170" fontId="4" fillId="0" borderId="10" xfId="44" applyNumberFormat="1" applyFont="1" applyBorder="1" applyAlignment="1">
      <alignment/>
    </xf>
    <xf numFmtId="185" fontId="0" fillId="0" borderId="0" xfId="57" applyNumberFormat="1" applyFont="1" applyFill="1" applyBorder="1">
      <alignment/>
      <protection/>
    </xf>
    <xf numFmtId="0" fontId="0" fillId="0" borderId="0" xfId="57" applyNumberFormat="1" applyFont="1" applyFill="1" applyBorder="1">
      <alignment/>
      <protection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7" fontId="0" fillId="0" borderId="0" xfId="57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0" fontId="4" fillId="0" borderId="0" xfId="44" applyFont="1" applyFill="1" applyAlignment="1">
      <alignment horizontal="right"/>
    </xf>
    <xf numFmtId="185" fontId="0" fillId="0" borderId="0" xfId="44" applyNumberFormat="1" applyFont="1" applyFill="1" applyAlignment="1">
      <alignment horizontal="right"/>
    </xf>
    <xf numFmtId="170" fontId="0" fillId="0" borderId="0" xfId="44" applyFont="1" applyFill="1" applyAlignment="1">
      <alignment horizontal="right"/>
    </xf>
    <xf numFmtId="171" fontId="4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70" fontId="4" fillId="0" borderId="0" xfId="44" applyFont="1" applyAlignment="1">
      <alignment horizontal="center" vertical="top"/>
    </xf>
    <xf numFmtId="0" fontId="4" fillId="0" borderId="0" xfId="0" applyFont="1" applyAlignment="1">
      <alignment vertical="top" wrapText="1"/>
    </xf>
    <xf numFmtId="171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185" fontId="0" fillId="0" borderId="0" xfId="44" applyNumberFormat="1" applyFont="1" applyAlignment="1">
      <alignment horizontal="right"/>
    </xf>
    <xf numFmtId="170" fontId="0" fillId="0" borderId="0" xfId="44" applyFont="1" applyAlignment="1">
      <alignment horizontal="right"/>
    </xf>
    <xf numFmtId="0" fontId="0" fillId="0" borderId="0" xfId="57" applyNumberFormat="1" applyFont="1" applyBorder="1" applyAlignment="1">
      <alignment/>
      <protection/>
    </xf>
    <xf numFmtId="185" fontId="0" fillId="0" borderId="0" xfId="57" applyNumberFormat="1" applyFont="1" applyBorder="1">
      <alignment/>
      <protection/>
    </xf>
    <xf numFmtId="14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44" applyFont="1" applyAlignment="1">
      <alignment/>
    </xf>
    <xf numFmtId="0" fontId="3" fillId="0" borderId="0" xfId="0" applyFont="1" applyFill="1" applyBorder="1" applyAlignment="1">
      <alignment horizontal="left"/>
    </xf>
    <xf numFmtId="185" fontId="0" fillId="0" borderId="11" xfId="44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70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Fill="1" applyAlignment="1" quotePrefix="1">
      <alignment horizontal="center"/>
    </xf>
    <xf numFmtId="171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57" applyNumberFormat="1" applyFont="1" applyFill="1" applyBorder="1">
      <alignment/>
      <protection/>
    </xf>
    <xf numFmtId="170" fontId="4" fillId="0" borderId="12" xfId="57" applyNumberFormat="1" applyFont="1" applyFill="1" applyBorder="1">
      <alignment/>
      <protection/>
    </xf>
    <xf numFmtId="43" fontId="4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May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7">
          <cell r="D17">
            <v>1.12</v>
          </cell>
          <cell r="E17">
            <v>2411.6199999999994</v>
          </cell>
          <cell r="F17">
            <v>2412.74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tabSelected="1" workbookViewId="0" topLeftCell="A118">
      <selection activeCell="A139" sqref="A139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7.140625" style="2" customWidth="1"/>
    <col min="4" max="4" width="83.14062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ht="20.25">
      <c r="D1" s="58" t="s">
        <v>0</v>
      </c>
    </row>
    <row r="2" ht="20.25">
      <c r="D2" s="58" t="s">
        <v>74</v>
      </c>
    </row>
    <row r="3" spans="2:4" ht="18">
      <c r="B3" s="18"/>
      <c r="C3" s="18"/>
      <c r="D3" s="41"/>
    </row>
    <row r="4" ht="12.75">
      <c r="D4" s="11"/>
    </row>
    <row r="5" spans="1:4" ht="18">
      <c r="A5" s="5" t="s">
        <v>114</v>
      </c>
      <c r="D5" s="4"/>
    </row>
    <row r="6" spans="1:4" ht="18">
      <c r="A6" s="5"/>
      <c r="D6" s="4"/>
    </row>
    <row r="7" spans="1:7" ht="12.75">
      <c r="A7" s="42" t="s">
        <v>12</v>
      </c>
      <c r="B7" s="43" t="s">
        <v>20</v>
      </c>
      <c r="C7" s="43" t="s">
        <v>21</v>
      </c>
      <c r="D7" s="12" t="s">
        <v>10</v>
      </c>
      <c r="E7" s="44" t="s">
        <v>1</v>
      </c>
      <c r="F7" s="44" t="s">
        <v>3</v>
      </c>
      <c r="G7" s="44" t="s">
        <v>2</v>
      </c>
    </row>
    <row r="8" ht="12.75">
      <c r="P8" s="2" t="s">
        <v>6</v>
      </c>
    </row>
    <row r="9" spans="1:7" ht="12.75">
      <c r="A9" s="1" t="s">
        <v>42</v>
      </c>
      <c r="B9" s="2" t="s">
        <v>42</v>
      </c>
      <c r="C9" s="2" t="s">
        <v>43</v>
      </c>
      <c r="D9" s="11" t="s">
        <v>52</v>
      </c>
      <c r="E9" s="3">
        <f>'[1]Confidential'!$D$17</f>
        <v>1.12</v>
      </c>
      <c r="F9" s="3">
        <f>'[1]Confidential'!$E$17</f>
        <v>2411.6199999999994</v>
      </c>
      <c r="G9" s="3">
        <f>'[1]Confidential'!$F$17</f>
        <v>2412.74</v>
      </c>
    </row>
    <row r="10" spans="1:7" ht="12.75">
      <c r="A10" s="1">
        <v>600916170</v>
      </c>
      <c r="B10" s="2" t="s">
        <v>90</v>
      </c>
      <c r="C10" s="2" t="s">
        <v>37</v>
      </c>
      <c r="D10" s="11" t="s">
        <v>91</v>
      </c>
      <c r="E10" s="3">
        <v>4.17</v>
      </c>
      <c r="F10" s="3">
        <v>20.83</v>
      </c>
      <c r="G10" s="3">
        <v>25</v>
      </c>
    </row>
    <row r="11" spans="1:7" ht="12.75">
      <c r="A11" s="1">
        <v>328181023</v>
      </c>
      <c r="B11" s="2" t="s">
        <v>92</v>
      </c>
      <c r="C11" s="2" t="s">
        <v>48</v>
      </c>
      <c r="D11" s="11" t="s">
        <v>93</v>
      </c>
      <c r="E11" s="3">
        <v>46.5</v>
      </c>
      <c r="F11" s="3">
        <v>232.5</v>
      </c>
      <c r="G11" s="3">
        <v>279</v>
      </c>
    </row>
    <row r="12" spans="1:7" ht="12.75">
      <c r="A12" s="1">
        <v>978537544</v>
      </c>
      <c r="B12" s="2" t="s">
        <v>69</v>
      </c>
      <c r="C12" s="2" t="s">
        <v>94</v>
      </c>
      <c r="D12" s="11" t="s">
        <v>95</v>
      </c>
      <c r="F12" s="3">
        <v>500</v>
      </c>
      <c r="G12" s="3">
        <v>500</v>
      </c>
    </row>
    <row r="13" spans="1:7" ht="12.75">
      <c r="A13" s="1">
        <v>624739341</v>
      </c>
      <c r="B13" s="2" t="s">
        <v>69</v>
      </c>
      <c r="C13" s="2" t="s">
        <v>94</v>
      </c>
      <c r="D13" s="11" t="s">
        <v>96</v>
      </c>
      <c r="F13" s="3">
        <v>500</v>
      </c>
      <c r="G13" s="3">
        <v>500</v>
      </c>
    </row>
    <row r="14" spans="1:7" ht="12.75">
      <c r="A14" s="1">
        <v>654134069</v>
      </c>
      <c r="B14" s="2" t="s">
        <v>69</v>
      </c>
      <c r="C14" s="2" t="s">
        <v>94</v>
      </c>
      <c r="D14" s="11" t="s">
        <v>97</v>
      </c>
      <c r="F14" s="3">
        <v>137.5</v>
      </c>
      <c r="G14" s="3">
        <v>137.5</v>
      </c>
    </row>
    <row r="15" spans="1:7" ht="12.75">
      <c r="A15" s="1">
        <v>391241504</v>
      </c>
      <c r="B15" s="2" t="s">
        <v>69</v>
      </c>
      <c r="C15" s="2" t="s">
        <v>48</v>
      </c>
      <c r="D15" s="11" t="s">
        <v>98</v>
      </c>
      <c r="F15" s="3">
        <v>115</v>
      </c>
      <c r="G15" s="3">
        <v>115</v>
      </c>
    </row>
    <row r="16" spans="1:7" ht="12.75">
      <c r="A16" s="1">
        <v>145726336</v>
      </c>
      <c r="B16" s="2" t="s">
        <v>57</v>
      </c>
      <c r="C16" s="2" t="s">
        <v>48</v>
      </c>
      <c r="D16" s="11" t="s">
        <v>100</v>
      </c>
      <c r="E16" s="3">
        <v>70</v>
      </c>
      <c r="F16" s="3">
        <v>350</v>
      </c>
      <c r="G16" s="3">
        <v>420</v>
      </c>
    </row>
    <row r="17" spans="1:7" ht="12.75">
      <c r="A17" s="1">
        <v>850772995</v>
      </c>
      <c r="B17" s="2" t="s">
        <v>59</v>
      </c>
      <c r="C17" s="2" t="s">
        <v>37</v>
      </c>
      <c r="D17" s="11" t="s">
        <v>99</v>
      </c>
      <c r="F17" s="3">
        <v>127</v>
      </c>
      <c r="G17" s="3">
        <v>127</v>
      </c>
    </row>
    <row r="18" spans="1:7" ht="12.75">
      <c r="A18" s="1">
        <v>18597757</v>
      </c>
      <c r="B18" s="2" t="s">
        <v>101</v>
      </c>
      <c r="C18" s="2" t="s">
        <v>102</v>
      </c>
      <c r="D18" s="11" t="s">
        <v>103</v>
      </c>
      <c r="F18" s="3">
        <v>930</v>
      </c>
      <c r="G18" s="3">
        <v>930</v>
      </c>
    </row>
    <row r="19" spans="1:7" ht="12.75">
      <c r="A19" s="1">
        <v>408180767</v>
      </c>
      <c r="B19" s="2" t="s">
        <v>104</v>
      </c>
      <c r="C19" s="2" t="s">
        <v>27</v>
      </c>
      <c r="D19" s="11" t="s">
        <v>105</v>
      </c>
      <c r="F19" s="3">
        <v>325</v>
      </c>
      <c r="G19" s="3">
        <v>325</v>
      </c>
    </row>
    <row r="20" spans="1:7" ht="12.75">
      <c r="A20" s="1">
        <v>453180124</v>
      </c>
      <c r="B20" s="2" t="s">
        <v>153</v>
      </c>
      <c r="C20" s="2" t="s">
        <v>60</v>
      </c>
      <c r="D20" s="11" t="s">
        <v>154</v>
      </c>
      <c r="E20" s="3">
        <v>730.6</v>
      </c>
      <c r="F20" s="3">
        <v>3652.98</v>
      </c>
      <c r="G20" s="3">
        <v>4383.58</v>
      </c>
    </row>
    <row r="21" spans="1:7" s="18" customFormat="1" ht="13.5" customHeight="1">
      <c r="A21" s="30">
        <v>42067268</v>
      </c>
      <c r="B21" s="18" t="s">
        <v>73</v>
      </c>
      <c r="C21" s="18" t="s">
        <v>48</v>
      </c>
      <c r="D21" s="22" t="s">
        <v>157</v>
      </c>
      <c r="E21" s="37">
        <v>299.76</v>
      </c>
      <c r="F21" s="19">
        <v>1498.79</v>
      </c>
      <c r="G21" s="19">
        <v>1798.55</v>
      </c>
    </row>
    <row r="22" ht="12.75">
      <c r="D22" s="11"/>
    </row>
    <row r="23" spans="4:7" ht="13.5" customHeight="1" thickBot="1">
      <c r="D23" s="12" t="s">
        <v>72</v>
      </c>
      <c r="E23" s="14">
        <f>SUM(E9:E22)</f>
        <v>1152.15</v>
      </c>
      <c r="F23" s="14">
        <f>SUM(F9:F22)</f>
        <v>10801.219999999998</v>
      </c>
      <c r="G23" s="14">
        <f>SUM(G9:G22)</f>
        <v>11953.369999999999</v>
      </c>
    </row>
    <row r="24" ht="13.5" thickTop="1">
      <c r="D24" s="11"/>
    </row>
    <row r="25" ht="12.75">
      <c r="D25" s="11"/>
    </row>
    <row r="26" spans="1:4" ht="18">
      <c r="A26" s="5" t="s">
        <v>158</v>
      </c>
      <c r="D26" s="11"/>
    </row>
    <row r="27" spans="1:4" ht="18">
      <c r="A27" s="5"/>
      <c r="D27" s="11"/>
    </row>
    <row r="28" spans="1:7" ht="25.5">
      <c r="A28" s="42" t="s">
        <v>12</v>
      </c>
      <c r="B28" s="45" t="s">
        <v>25</v>
      </c>
      <c r="C28" s="43" t="s">
        <v>21</v>
      </c>
      <c r="D28" s="12" t="s">
        <v>26</v>
      </c>
      <c r="E28" s="44" t="s">
        <v>1</v>
      </c>
      <c r="F28" s="44" t="s">
        <v>3</v>
      </c>
      <c r="G28" s="44" t="s">
        <v>2</v>
      </c>
    </row>
    <row r="29" ht="12.75">
      <c r="P29" s="2" t="s">
        <v>6</v>
      </c>
    </row>
    <row r="30" spans="1:7" ht="12.75">
      <c r="A30" s="1" t="s">
        <v>110</v>
      </c>
      <c r="B30" s="2" t="s">
        <v>111</v>
      </c>
      <c r="C30" s="2" t="s">
        <v>76</v>
      </c>
      <c r="D30" s="2" t="s">
        <v>77</v>
      </c>
      <c r="F30" s="3">
        <v>200</v>
      </c>
      <c r="G30" s="3">
        <v>200</v>
      </c>
    </row>
    <row r="31" spans="1:7" ht="12.75">
      <c r="A31" s="1" t="s">
        <v>107</v>
      </c>
      <c r="B31" s="2" t="s">
        <v>108</v>
      </c>
      <c r="C31" s="2" t="s">
        <v>76</v>
      </c>
      <c r="D31" s="2" t="s">
        <v>109</v>
      </c>
      <c r="F31" s="3">
        <v>20</v>
      </c>
      <c r="G31" s="3">
        <v>20</v>
      </c>
    </row>
    <row r="33" spans="4:7" ht="13.5" customHeight="1" thickBot="1">
      <c r="D33" s="12" t="s">
        <v>28</v>
      </c>
      <c r="E33" s="14">
        <f>SUM(E29:E32)</f>
        <v>0</v>
      </c>
      <c r="F33" s="14">
        <f>SUM(F29:F32)</f>
        <v>220</v>
      </c>
      <c r="G33" s="14">
        <f>SUM(G29:G32)</f>
        <v>220</v>
      </c>
    </row>
    <row r="34" spans="1:7" ht="13.5" thickTop="1">
      <c r="A34" s="46"/>
      <c r="B34" s="46"/>
      <c r="C34" s="46"/>
      <c r="D34" s="46"/>
      <c r="E34" s="46"/>
      <c r="F34" s="46"/>
      <c r="G34" s="46"/>
    </row>
    <row r="35" spans="1:4" ht="18">
      <c r="A35" s="5" t="s">
        <v>88</v>
      </c>
      <c r="D35" s="47"/>
    </row>
    <row r="36" spans="4:7" ht="12.75">
      <c r="D36" s="20"/>
      <c r="G36" s="6"/>
    </row>
    <row r="37" spans="1:7" ht="13.5" customHeight="1">
      <c r="A37" s="1" t="s">
        <v>44</v>
      </c>
      <c r="B37" s="2" t="s">
        <v>45</v>
      </c>
      <c r="C37" s="2" t="s">
        <v>22</v>
      </c>
      <c r="D37" s="10" t="s">
        <v>89</v>
      </c>
      <c r="E37" s="48">
        <v>0.31</v>
      </c>
      <c r="F37" s="3">
        <v>6.23</v>
      </c>
      <c r="G37" s="3">
        <v>6.54</v>
      </c>
    </row>
    <row r="38" spans="1:7" ht="13.5" customHeight="1">
      <c r="A38" s="1" t="s">
        <v>44</v>
      </c>
      <c r="B38" s="2" t="s">
        <v>49</v>
      </c>
      <c r="C38" s="2" t="s">
        <v>37</v>
      </c>
      <c r="D38" s="10" t="s">
        <v>50</v>
      </c>
      <c r="E38" s="48">
        <v>3.4</v>
      </c>
      <c r="F38" s="3">
        <v>17</v>
      </c>
      <c r="G38" s="3">
        <v>20.4</v>
      </c>
    </row>
    <row r="39" spans="1:7" ht="13.5" customHeight="1">
      <c r="A39" s="1" t="s">
        <v>44</v>
      </c>
      <c r="B39" s="2" t="s">
        <v>46</v>
      </c>
      <c r="C39" s="2" t="s">
        <v>47</v>
      </c>
      <c r="D39" s="10" t="s">
        <v>87</v>
      </c>
      <c r="E39" s="48">
        <v>63.36</v>
      </c>
      <c r="F39" s="3">
        <v>316.78</v>
      </c>
      <c r="G39" s="3">
        <v>380.14</v>
      </c>
    </row>
    <row r="40" spans="1:7" ht="14.25" customHeight="1">
      <c r="A40" s="1" t="s">
        <v>44</v>
      </c>
      <c r="B40" s="2" t="s">
        <v>51</v>
      </c>
      <c r="C40" s="2" t="s">
        <v>42</v>
      </c>
      <c r="D40" s="10" t="s">
        <v>106</v>
      </c>
      <c r="E40" s="48">
        <v>0.83</v>
      </c>
      <c r="F40" s="3">
        <f>172.89-0.83</f>
        <v>172.05999999999997</v>
      </c>
      <c r="G40" s="3">
        <v>172.89</v>
      </c>
    </row>
    <row r="41" ht="12.75">
      <c r="D41" s="10"/>
    </row>
    <row r="42" spans="4:7" ht="13.5" customHeight="1" thickBot="1">
      <c r="D42" s="12" t="s">
        <v>29</v>
      </c>
      <c r="E42" s="14">
        <f>SUM(E37:E41)</f>
        <v>67.89999999999999</v>
      </c>
      <c r="F42" s="14">
        <f>SUM(F37:F41)</f>
        <v>512.0699999999999</v>
      </c>
      <c r="G42" s="14">
        <f>SUM(G37:G41)</f>
        <v>579.97</v>
      </c>
    </row>
    <row r="43" spans="4:7" ht="13.5" customHeight="1" thickTop="1">
      <c r="D43" s="12"/>
      <c r="E43" s="6"/>
      <c r="F43" s="6"/>
      <c r="G43" s="6"/>
    </row>
    <row r="44" spans="4:7" ht="13.5" thickBot="1">
      <c r="D44" s="39" t="s">
        <v>11</v>
      </c>
      <c r="E44" s="14">
        <f>E42+E33+E23</f>
        <v>1220.0500000000002</v>
      </c>
      <c r="F44" s="14">
        <f>F42+F33+F23</f>
        <v>11533.289999999997</v>
      </c>
      <c r="G44" s="14">
        <f>G42+G33+G23</f>
        <v>12753.339999999998</v>
      </c>
    </row>
    <row r="45" spans="4:7" ht="13.5" thickTop="1">
      <c r="D45" s="15"/>
      <c r="E45" s="6"/>
      <c r="F45" s="6"/>
      <c r="G45" s="6"/>
    </row>
    <row r="46" spans="1:4" ht="18">
      <c r="A46" s="5" t="s">
        <v>33</v>
      </c>
      <c r="D46" s="47"/>
    </row>
    <row r="47" spans="4:7" ht="12.75">
      <c r="D47" s="15"/>
      <c r="E47" s="6"/>
      <c r="F47" s="6"/>
      <c r="G47" s="6"/>
    </row>
    <row r="48" spans="1:7" ht="12.75">
      <c r="A48" s="16" t="s">
        <v>112</v>
      </c>
      <c r="D48" s="15"/>
      <c r="G48" s="6"/>
    </row>
    <row r="49" spans="1:7" ht="12.75">
      <c r="A49" s="63"/>
      <c r="B49" s="63"/>
      <c r="C49" s="63"/>
      <c r="D49" s="63"/>
      <c r="E49" s="63"/>
      <c r="F49" s="63"/>
      <c r="G49" s="63"/>
    </row>
    <row r="50" spans="1:4" ht="18.75" customHeight="1">
      <c r="A50" s="5" t="s">
        <v>113</v>
      </c>
      <c r="D50" s="4"/>
    </row>
    <row r="51" spans="1:4" ht="12.75" customHeight="1">
      <c r="A51" s="5"/>
      <c r="D51" s="4"/>
    </row>
    <row r="52" spans="1:7" ht="17.25" customHeight="1">
      <c r="A52" s="16" t="s">
        <v>112</v>
      </c>
      <c r="B52" s="10"/>
      <c r="D52" s="40"/>
      <c r="G52" s="3">
        <v>1591.28</v>
      </c>
    </row>
    <row r="53" spans="1:4" ht="12.75" customHeight="1">
      <c r="A53" s="16"/>
      <c r="D53" s="16"/>
    </row>
    <row r="54" spans="1:7" ht="26.25" customHeight="1">
      <c r="A54" s="59" t="s">
        <v>78</v>
      </c>
      <c r="D54" s="7"/>
      <c r="E54" s="60" t="s">
        <v>1</v>
      </c>
      <c r="F54" s="60" t="s">
        <v>3</v>
      </c>
      <c r="G54" s="60" t="s">
        <v>2</v>
      </c>
    </row>
    <row r="55" ht="13.5" customHeight="1"/>
    <row r="56" spans="1:7" ht="12.75">
      <c r="A56" s="61"/>
      <c r="B56" s="2" t="s">
        <v>38</v>
      </c>
      <c r="C56" s="2" t="s">
        <v>39</v>
      </c>
      <c r="D56" s="2" t="s">
        <v>40</v>
      </c>
      <c r="F56" s="3">
        <v>0.1</v>
      </c>
      <c r="G56" s="3">
        <v>0.1</v>
      </c>
    </row>
    <row r="57" spans="1:7" ht="12.75">
      <c r="A57" s="61"/>
      <c r="B57" s="2" t="s">
        <v>38</v>
      </c>
      <c r="C57" s="2" t="s">
        <v>39</v>
      </c>
      <c r="D57" s="2" t="s">
        <v>41</v>
      </c>
      <c r="F57" s="3">
        <v>0.63</v>
      </c>
      <c r="G57" s="3">
        <v>0.63</v>
      </c>
    </row>
    <row r="58" spans="1:7" s="9" customFormat="1" ht="12.75" customHeight="1">
      <c r="A58" s="13"/>
      <c r="B58" s="21"/>
      <c r="C58" s="21"/>
      <c r="D58" s="21"/>
      <c r="E58" s="8"/>
      <c r="F58" s="8"/>
      <c r="G58" s="8"/>
    </row>
    <row r="59" spans="1:7" s="9" customFormat="1" ht="13.5" customHeight="1" thickBot="1">
      <c r="A59" s="13"/>
      <c r="E59" s="14">
        <f>SUM(E56:E58)</f>
        <v>0</v>
      </c>
      <c r="F59" s="14">
        <f>SUM(F56:F58)</f>
        <v>0.73</v>
      </c>
      <c r="G59" s="14">
        <f>SUM(G56:G58)</f>
        <v>0.73</v>
      </c>
    </row>
    <row r="60" spans="1:7" s="9" customFormat="1" ht="13.5" customHeight="1" thickTop="1">
      <c r="A60" s="13"/>
      <c r="E60" s="8"/>
      <c r="F60" s="8"/>
      <c r="G60" s="8"/>
    </row>
    <row r="61" spans="4:7" s="9" customFormat="1" ht="13.5" customHeight="1">
      <c r="D61" s="7"/>
      <c r="F61" s="8"/>
      <c r="G61" s="6"/>
    </row>
    <row r="62" spans="1:7" ht="18">
      <c r="A62" s="59" t="s">
        <v>155</v>
      </c>
      <c r="D62" s="7"/>
      <c r="E62" s="60"/>
      <c r="F62" s="60"/>
      <c r="G62" s="60"/>
    </row>
    <row r="63" ht="13.5" customHeight="1"/>
    <row r="64" spans="1:7" ht="12.75">
      <c r="A64" s="42" t="s">
        <v>23</v>
      </c>
      <c r="B64" s="43" t="s">
        <v>8</v>
      </c>
      <c r="C64" s="43" t="s">
        <v>21</v>
      </c>
      <c r="D64" s="12" t="s">
        <v>10</v>
      </c>
      <c r="E64" s="44" t="s">
        <v>1</v>
      </c>
      <c r="F64" s="44" t="s">
        <v>3</v>
      </c>
      <c r="G64" s="44" t="s">
        <v>2</v>
      </c>
    </row>
    <row r="65" ht="13.5" customHeight="1"/>
    <row r="66" spans="1:7" ht="12.75" customHeight="1">
      <c r="A66" s="1" t="s">
        <v>53</v>
      </c>
      <c r="B66" s="2" t="s">
        <v>79</v>
      </c>
      <c r="C66" s="2" t="s">
        <v>80</v>
      </c>
      <c r="D66" s="2" t="s">
        <v>81</v>
      </c>
      <c r="E66" s="49"/>
      <c r="F66" s="3">
        <v>500</v>
      </c>
      <c r="G66" s="3">
        <v>500</v>
      </c>
    </row>
    <row r="67" spans="1:7" s="18" customFormat="1" ht="12.75">
      <c r="A67" s="62" t="s">
        <v>53</v>
      </c>
      <c r="B67" s="50" t="s">
        <v>54</v>
      </c>
      <c r="C67" s="18" t="s">
        <v>34</v>
      </c>
      <c r="D67" s="22" t="s">
        <v>82</v>
      </c>
      <c r="E67" s="51"/>
      <c r="F67" s="51">
        <v>40</v>
      </c>
      <c r="G67" s="51">
        <v>40</v>
      </c>
    </row>
    <row r="68" spans="1:7" s="21" customFormat="1" ht="12.75">
      <c r="A68" s="52" t="s">
        <v>83</v>
      </c>
      <c r="B68" s="29" t="s">
        <v>84</v>
      </c>
      <c r="C68" s="18" t="s">
        <v>34</v>
      </c>
      <c r="D68" s="29" t="s">
        <v>85</v>
      </c>
      <c r="E68" s="28"/>
      <c r="F68" s="28">
        <v>275</v>
      </c>
      <c r="G68" s="28">
        <v>275</v>
      </c>
    </row>
    <row r="69" spans="1:7" ht="12.75">
      <c r="A69" s="52" t="s">
        <v>83</v>
      </c>
      <c r="B69" s="2" t="s">
        <v>71</v>
      </c>
      <c r="C69" s="2" t="s">
        <v>22</v>
      </c>
      <c r="D69" s="2" t="s">
        <v>86</v>
      </c>
      <c r="E69" s="3">
        <v>61.8</v>
      </c>
      <c r="F69" s="3">
        <v>309</v>
      </c>
      <c r="G69" s="3">
        <v>370.8</v>
      </c>
    </row>
    <row r="70" spans="1:10" s="21" customFormat="1" ht="12.75" customHeight="1">
      <c r="A70" s="52" t="s">
        <v>53</v>
      </c>
      <c r="B70" s="29" t="s">
        <v>66</v>
      </c>
      <c r="C70" s="18" t="s">
        <v>37</v>
      </c>
      <c r="D70" s="29" t="s">
        <v>118</v>
      </c>
      <c r="E70" s="28">
        <f>0.2*F70</f>
        <v>2</v>
      </c>
      <c r="F70" s="28">
        <v>10</v>
      </c>
      <c r="G70" s="28">
        <v>12</v>
      </c>
      <c r="J70" s="31"/>
    </row>
    <row r="71" spans="1:10" s="21" customFormat="1" ht="12.75" customHeight="1">
      <c r="A71" s="52" t="s">
        <v>53</v>
      </c>
      <c r="B71" s="64" t="s">
        <v>156</v>
      </c>
      <c r="C71" s="21" t="s">
        <v>102</v>
      </c>
      <c r="D71" s="64" t="s">
        <v>147</v>
      </c>
      <c r="E71" s="65">
        <v>10.77</v>
      </c>
      <c r="F71" s="65">
        <v>53.85</v>
      </c>
      <c r="G71" s="65">
        <v>64.62</v>
      </c>
      <c r="J71" s="31"/>
    </row>
    <row r="72" spans="1:10" s="21" customFormat="1" ht="12.75" customHeight="1">
      <c r="A72" s="52" t="s">
        <v>53</v>
      </c>
      <c r="B72" s="64" t="s">
        <v>146</v>
      </c>
      <c r="C72" s="21" t="s">
        <v>102</v>
      </c>
      <c r="D72" s="64" t="s">
        <v>148</v>
      </c>
      <c r="E72" s="65">
        <v>5</v>
      </c>
      <c r="F72" s="65">
        <v>25</v>
      </c>
      <c r="G72" s="65">
        <v>30</v>
      </c>
      <c r="J72" s="31"/>
    </row>
    <row r="73" spans="1:10" s="21" customFormat="1" ht="12.75" customHeight="1">
      <c r="A73" s="52" t="s">
        <v>53</v>
      </c>
      <c r="B73" s="64" t="s">
        <v>144</v>
      </c>
      <c r="C73" s="21" t="s">
        <v>102</v>
      </c>
      <c r="D73" s="64" t="s">
        <v>148</v>
      </c>
      <c r="E73" s="65">
        <v>2.33</v>
      </c>
      <c r="F73" s="65">
        <v>11.67</v>
      </c>
      <c r="G73" s="65">
        <v>14</v>
      </c>
      <c r="J73" s="31"/>
    </row>
    <row r="74" spans="1:7" s="18" customFormat="1" ht="12" customHeight="1">
      <c r="A74" s="17"/>
      <c r="E74" s="19"/>
      <c r="F74" s="19"/>
      <c r="G74" s="19"/>
    </row>
    <row r="75" spans="1:7" s="9" customFormat="1" ht="13.5" customHeight="1" thickBot="1">
      <c r="A75" s="13"/>
      <c r="E75" s="14">
        <f>SUM(E66:E74)</f>
        <v>81.89999999999999</v>
      </c>
      <c r="F75" s="14">
        <f>SUM(F66:F74)</f>
        <v>1224.52</v>
      </c>
      <c r="G75" s="14">
        <f>SUM(G66:G74)</f>
        <v>1306.42</v>
      </c>
    </row>
    <row r="76" spans="1:7" s="9" customFormat="1" ht="13.5" thickTop="1">
      <c r="A76" s="23"/>
      <c r="B76" s="21"/>
      <c r="C76" s="21"/>
      <c r="D76" s="21"/>
      <c r="E76" s="24"/>
      <c r="F76" s="24"/>
      <c r="G76" s="25"/>
    </row>
    <row r="77" spans="4:7" ht="13.5" thickBot="1">
      <c r="D77" s="26" t="s">
        <v>4</v>
      </c>
      <c r="E77" s="27">
        <f>E59+E75</f>
        <v>81.89999999999999</v>
      </c>
      <c r="F77" s="27">
        <f>F59+F75</f>
        <v>1225.25</v>
      </c>
      <c r="G77" s="27">
        <f>G59+G75</f>
        <v>1307.15</v>
      </c>
    </row>
    <row r="78" ht="13.5" thickTop="1"/>
    <row r="79" spans="1:4" ht="12.75">
      <c r="A79" s="16"/>
      <c r="D79" s="7"/>
    </row>
    <row r="81" ht="18">
      <c r="A81" s="5" t="s">
        <v>15</v>
      </c>
    </row>
    <row r="83" spans="1:7" s="12" customFormat="1" ht="12.75">
      <c r="A83" s="53" t="s">
        <v>13</v>
      </c>
      <c r="B83" s="12" t="s">
        <v>9</v>
      </c>
      <c r="C83" s="12" t="s">
        <v>21</v>
      </c>
      <c r="D83" s="12" t="s">
        <v>14</v>
      </c>
      <c r="E83" s="54" t="s">
        <v>1</v>
      </c>
      <c r="F83" s="54" t="s">
        <v>3</v>
      </c>
      <c r="G83" s="54" t="s">
        <v>2</v>
      </c>
    </row>
    <row r="85" spans="1:10" s="21" customFormat="1" ht="12.75" customHeight="1">
      <c r="A85" s="52" t="s">
        <v>115</v>
      </c>
      <c r="B85" s="29" t="s">
        <v>116</v>
      </c>
      <c r="C85" s="18" t="s">
        <v>37</v>
      </c>
      <c r="D85" s="29" t="s">
        <v>117</v>
      </c>
      <c r="E85" s="28">
        <v>0.8</v>
      </c>
      <c r="F85" s="28">
        <v>4</v>
      </c>
      <c r="G85" s="28">
        <v>4.8</v>
      </c>
      <c r="J85" s="31"/>
    </row>
    <row r="86" spans="1:10" s="21" customFormat="1" ht="12.75" customHeight="1">
      <c r="A86" s="52" t="s">
        <v>115</v>
      </c>
      <c r="B86" s="29" t="s">
        <v>119</v>
      </c>
      <c r="C86" s="18" t="s">
        <v>34</v>
      </c>
      <c r="D86" s="29" t="s">
        <v>120</v>
      </c>
      <c r="E86" s="28">
        <v>47</v>
      </c>
      <c r="F86" s="28">
        <v>235</v>
      </c>
      <c r="G86" s="28">
        <v>282</v>
      </c>
      <c r="J86" s="31"/>
    </row>
    <row r="87" spans="1:10" s="21" customFormat="1" ht="12.75" customHeight="1">
      <c r="A87" s="52" t="s">
        <v>115</v>
      </c>
      <c r="B87" s="29" t="s">
        <v>121</v>
      </c>
      <c r="C87" s="18" t="s">
        <v>34</v>
      </c>
      <c r="D87" s="29" t="s">
        <v>122</v>
      </c>
      <c r="E87" s="28">
        <v>16.8</v>
      </c>
      <c r="F87" s="28">
        <v>84</v>
      </c>
      <c r="G87" s="28">
        <v>100.8</v>
      </c>
      <c r="J87" s="31"/>
    </row>
    <row r="88" spans="1:10" s="21" customFormat="1" ht="12.75" customHeight="1">
      <c r="A88" s="52" t="s">
        <v>115</v>
      </c>
      <c r="B88" s="64" t="s">
        <v>123</v>
      </c>
      <c r="C88" s="21" t="s">
        <v>102</v>
      </c>
      <c r="D88" s="64" t="s">
        <v>147</v>
      </c>
      <c r="E88" s="65">
        <v>10.77</v>
      </c>
      <c r="F88" s="65">
        <v>53.85</v>
      </c>
      <c r="G88" s="65">
        <v>64.62</v>
      </c>
      <c r="J88" s="31"/>
    </row>
    <row r="89" spans="1:10" s="21" customFormat="1" ht="12.75" customHeight="1">
      <c r="A89" s="52" t="s">
        <v>115</v>
      </c>
      <c r="B89" s="64" t="s">
        <v>124</v>
      </c>
      <c r="C89" s="21" t="s">
        <v>102</v>
      </c>
      <c r="D89" s="64" t="s">
        <v>148</v>
      </c>
      <c r="E89" s="65">
        <v>2.33</v>
      </c>
      <c r="F89" s="65">
        <v>11.67</v>
      </c>
      <c r="G89" s="65">
        <v>14</v>
      </c>
      <c r="J89" s="31"/>
    </row>
    <row r="90" spans="1:10" s="21" customFormat="1" ht="12.75" customHeight="1">
      <c r="A90" s="52" t="s">
        <v>115</v>
      </c>
      <c r="B90" s="64" t="s">
        <v>125</v>
      </c>
      <c r="C90" s="21" t="s">
        <v>102</v>
      </c>
      <c r="D90" s="64" t="s">
        <v>147</v>
      </c>
      <c r="E90" s="65">
        <v>8.87</v>
      </c>
      <c r="F90" s="65">
        <v>44.35</v>
      </c>
      <c r="G90" s="65">
        <v>53.22</v>
      </c>
      <c r="J90" s="31"/>
    </row>
    <row r="91" spans="1:10" s="21" customFormat="1" ht="12.75" customHeight="1">
      <c r="A91" s="52" t="s">
        <v>115</v>
      </c>
      <c r="B91" s="64" t="s">
        <v>126</v>
      </c>
      <c r="C91" s="21" t="s">
        <v>102</v>
      </c>
      <c r="D91" s="64" t="s">
        <v>147</v>
      </c>
      <c r="E91" s="65">
        <v>15.52</v>
      </c>
      <c r="F91" s="65">
        <v>77.6</v>
      </c>
      <c r="G91" s="65">
        <v>93.12</v>
      </c>
      <c r="J91" s="31"/>
    </row>
    <row r="92" spans="1:10" s="21" customFormat="1" ht="12.75" customHeight="1">
      <c r="A92" s="52" t="s">
        <v>115</v>
      </c>
      <c r="B92" s="64" t="s">
        <v>127</v>
      </c>
      <c r="C92" s="21" t="s">
        <v>102</v>
      </c>
      <c r="D92" s="64" t="s">
        <v>147</v>
      </c>
      <c r="E92" s="65">
        <v>8.87</v>
      </c>
      <c r="F92" s="65">
        <v>44.35</v>
      </c>
      <c r="G92" s="65">
        <v>53.22</v>
      </c>
      <c r="J92" s="31"/>
    </row>
    <row r="93" spans="1:10" s="21" customFormat="1" ht="12.75" customHeight="1">
      <c r="A93" s="52" t="s">
        <v>115</v>
      </c>
      <c r="B93" s="64" t="s">
        <v>128</v>
      </c>
      <c r="C93" s="21" t="s">
        <v>102</v>
      </c>
      <c r="D93" s="64" t="s">
        <v>148</v>
      </c>
      <c r="E93" s="65">
        <v>8.08</v>
      </c>
      <c r="F93" s="65">
        <v>40.42</v>
      </c>
      <c r="G93" s="65">
        <v>48.5</v>
      </c>
      <c r="J93" s="31"/>
    </row>
    <row r="94" spans="1:10" s="21" customFormat="1" ht="12.75" customHeight="1">
      <c r="A94" s="52" t="s">
        <v>115</v>
      </c>
      <c r="B94" s="64" t="s">
        <v>129</v>
      </c>
      <c r="C94" s="21" t="s">
        <v>102</v>
      </c>
      <c r="D94" s="64" t="s">
        <v>147</v>
      </c>
      <c r="E94" s="65">
        <v>15.52</v>
      </c>
      <c r="F94" s="65">
        <v>77.6</v>
      </c>
      <c r="G94" s="65">
        <v>93.12</v>
      </c>
      <c r="J94" s="31"/>
    </row>
    <row r="95" spans="1:10" s="21" customFormat="1" ht="12.75" customHeight="1">
      <c r="A95" s="52" t="s">
        <v>115</v>
      </c>
      <c r="B95" s="64" t="s">
        <v>130</v>
      </c>
      <c r="C95" s="21" t="s">
        <v>102</v>
      </c>
      <c r="D95" s="64" t="s">
        <v>148</v>
      </c>
      <c r="E95" s="65">
        <v>4.08</v>
      </c>
      <c r="F95" s="65">
        <v>20.42</v>
      </c>
      <c r="G95" s="65">
        <v>24.5</v>
      </c>
      <c r="J95" s="31"/>
    </row>
    <row r="96" spans="1:10" s="21" customFormat="1" ht="12.75" customHeight="1">
      <c r="A96" s="52" t="s">
        <v>115</v>
      </c>
      <c r="B96" s="64" t="s">
        <v>131</v>
      </c>
      <c r="C96" s="21" t="s">
        <v>102</v>
      </c>
      <c r="D96" s="64" t="s">
        <v>147</v>
      </c>
      <c r="E96" s="65">
        <v>8.87</v>
      </c>
      <c r="F96" s="65">
        <v>44.35</v>
      </c>
      <c r="G96" s="65">
        <v>53.22</v>
      </c>
      <c r="J96" s="31"/>
    </row>
    <row r="97" spans="1:10" s="21" customFormat="1" ht="12.75" customHeight="1">
      <c r="A97" s="52" t="s">
        <v>115</v>
      </c>
      <c r="B97" s="64" t="s">
        <v>132</v>
      </c>
      <c r="C97" s="21" t="s">
        <v>102</v>
      </c>
      <c r="D97" s="64" t="s">
        <v>148</v>
      </c>
      <c r="E97" s="65">
        <v>4.08</v>
      </c>
      <c r="F97" s="65">
        <v>20.42</v>
      </c>
      <c r="G97" s="65">
        <v>24.5</v>
      </c>
      <c r="J97" s="31"/>
    </row>
    <row r="98" spans="1:10" s="21" customFormat="1" ht="12.75" customHeight="1">
      <c r="A98" s="52" t="s">
        <v>115</v>
      </c>
      <c r="B98" s="64" t="s">
        <v>133</v>
      </c>
      <c r="C98" s="21" t="s">
        <v>102</v>
      </c>
      <c r="D98" s="64" t="s">
        <v>148</v>
      </c>
      <c r="E98" s="65">
        <v>4.08</v>
      </c>
      <c r="F98" s="65">
        <v>20.42</v>
      </c>
      <c r="G98" s="65">
        <v>24.5</v>
      </c>
      <c r="J98" s="31"/>
    </row>
    <row r="99" spans="1:10" s="21" customFormat="1" ht="12.75" customHeight="1">
      <c r="A99" s="52" t="s">
        <v>115</v>
      </c>
      <c r="B99" s="64" t="s">
        <v>134</v>
      </c>
      <c r="C99" s="21" t="s">
        <v>102</v>
      </c>
      <c r="D99" s="64" t="s">
        <v>148</v>
      </c>
      <c r="E99" s="65">
        <v>4.08</v>
      </c>
      <c r="F99" s="65">
        <v>20.42</v>
      </c>
      <c r="G99" s="65">
        <v>24.5</v>
      </c>
      <c r="J99" s="31"/>
    </row>
    <row r="100" spans="1:10" s="21" customFormat="1" ht="12.75" customHeight="1">
      <c r="A100" s="52" t="s">
        <v>115</v>
      </c>
      <c r="B100" s="64" t="s">
        <v>135</v>
      </c>
      <c r="C100" s="21" t="s">
        <v>102</v>
      </c>
      <c r="D100" s="64" t="s">
        <v>148</v>
      </c>
      <c r="E100" s="65">
        <v>8.08</v>
      </c>
      <c r="F100" s="65">
        <v>40.42</v>
      </c>
      <c r="G100" s="65">
        <v>48.5</v>
      </c>
      <c r="J100" s="31"/>
    </row>
    <row r="101" spans="1:10" s="21" customFormat="1" ht="12.75" customHeight="1">
      <c r="A101" s="52" t="s">
        <v>115</v>
      </c>
      <c r="B101" s="64" t="s">
        <v>136</v>
      </c>
      <c r="C101" s="21" t="s">
        <v>102</v>
      </c>
      <c r="D101" s="64" t="s">
        <v>148</v>
      </c>
      <c r="E101" s="65">
        <v>4.08</v>
      </c>
      <c r="F101" s="65">
        <v>20.42</v>
      </c>
      <c r="G101" s="65">
        <v>24.5</v>
      </c>
      <c r="J101" s="31"/>
    </row>
    <row r="102" spans="1:10" s="21" customFormat="1" ht="12.75" customHeight="1">
      <c r="A102" s="52" t="s">
        <v>115</v>
      </c>
      <c r="B102" s="64" t="s">
        <v>137</v>
      </c>
      <c r="C102" s="21" t="s">
        <v>102</v>
      </c>
      <c r="D102" s="64" t="s">
        <v>148</v>
      </c>
      <c r="E102" s="65">
        <v>4.08</v>
      </c>
      <c r="F102" s="65">
        <v>20.42</v>
      </c>
      <c r="G102" s="65">
        <v>24.5</v>
      </c>
      <c r="J102" s="31"/>
    </row>
    <row r="103" spans="1:10" s="21" customFormat="1" ht="12.75" customHeight="1">
      <c r="A103" s="52" t="s">
        <v>115</v>
      </c>
      <c r="B103" s="64" t="s">
        <v>138</v>
      </c>
      <c r="C103" s="21" t="s">
        <v>102</v>
      </c>
      <c r="D103" s="64" t="s">
        <v>148</v>
      </c>
      <c r="E103" s="65">
        <v>4.08</v>
      </c>
      <c r="F103" s="65">
        <v>20.42</v>
      </c>
      <c r="G103" s="65">
        <v>24.5</v>
      </c>
      <c r="J103" s="31"/>
    </row>
    <row r="104" spans="1:10" s="21" customFormat="1" ht="12.75" customHeight="1">
      <c r="A104" s="52" t="s">
        <v>115</v>
      </c>
      <c r="B104" s="64" t="s">
        <v>139</v>
      </c>
      <c r="C104" s="21" t="s">
        <v>102</v>
      </c>
      <c r="D104" s="64" t="s">
        <v>148</v>
      </c>
      <c r="E104" s="65">
        <v>2.33</v>
      </c>
      <c r="F104" s="65">
        <v>11.67</v>
      </c>
      <c r="G104" s="65">
        <v>14</v>
      </c>
      <c r="J104" s="31"/>
    </row>
    <row r="105" spans="1:10" s="21" customFormat="1" ht="12.75" customHeight="1">
      <c r="A105" s="52" t="s">
        <v>115</v>
      </c>
      <c r="B105" s="64" t="s">
        <v>140</v>
      </c>
      <c r="C105" s="21" t="s">
        <v>102</v>
      </c>
      <c r="D105" s="64" t="s">
        <v>148</v>
      </c>
      <c r="E105" s="65">
        <v>4.08</v>
      </c>
      <c r="F105" s="65">
        <v>20.42</v>
      </c>
      <c r="G105" s="65">
        <v>24.5</v>
      </c>
      <c r="J105" s="31"/>
    </row>
    <row r="106" spans="1:10" s="21" customFormat="1" ht="12.75" customHeight="1">
      <c r="A106" s="52" t="s">
        <v>115</v>
      </c>
      <c r="B106" s="64" t="s">
        <v>141</v>
      </c>
      <c r="C106" s="21" t="s">
        <v>102</v>
      </c>
      <c r="D106" s="64" t="s">
        <v>148</v>
      </c>
      <c r="E106" s="65">
        <v>2.33</v>
      </c>
      <c r="F106" s="65">
        <v>11.67</v>
      </c>
      <c r="G106" s="65">
        <v>14</v>
      </c>
      <c r="J106" s="31"/>
    </row>
    <row r="107" spans="1:10" s="21" customFormat="1" ht="12.75" customHeight="1">
      <c r="A107" s="52" t="s">
        <v>115</v>
      </c>
      <c r="B107" s="64" t="s">
        <v>142</v>
      </c>
      <c r="C107" s="21" t="s">
        <v>102</v>
      </c>
      <c r="D107" s="64" t="s">
        <v>148</v>
      </c>
      <c r="E107" s="65">
        <v>2.33</v>
      </c>
      <c r="F107" s="65">
        <v>11.67</v>
      </c>
      <c r="G107" s="65">
        <v>14</v>
      </c>
      <c r="J107" s="31"/>
    </row>
    <row r="108" spans="1:10" s="21" customFormat="1" ht="12.75" customHeight="1">
      <c r="A108" s="52" t="s">
        <v>115</v>
      </c>
      <c r="B108" s="64" t="s">
        <v>143</v>
      </c>
      <c r="C108" s="21" t="s">
        <v>102</v>
      </c>
      <c r="D108" s="64" t="s">
        <v>148</v>
      </c>
      <c r="E108" s="65">
        <v>2.33</v>
      </c>
      <c r="F108" s="65">
        <v>11.67</v>
      </c>
      <c r="G108" s="65">
        <v>14</v>
      </c>
      <c r="J108" s="31"/>
    </row>
    <row r="109" spans="1:10" s="21" customFormat="1" ht="12.75" customHeight="1">
      <c r="A109" s="52" t="s">
        <v>115</v>
      </c>
      <c r="B109" s="64" t="s">
        <v>145</v>
      </c>
      <c r="C109" s="21" t="s">
        <v>102</v>
      </c>
      <c r="D109" s="64" t="s">
        <v>148</v>
      </c>
      <c r="E109" s="65">
        <v>5</v>
      </c>
      <c r="F109" s="65">
        <v>25</v>
      </c>
      <c r="G109" s="65">
        <v>30</v>
      </c>
      <c r="J109" s="31"/>
    </row>
    <row r="110" spans="1:10" s="21" customFormat="1" ht="12.75" customHeight="1">
      <c r="A110" s="52" t="s">
        <v>149</v>
      </c>
      <c r="B110" s="64" t="s">
        <v>150</v>
      </c>
      <c r="C110" s="21" t="s">
        <v>151</v>
      </c>
      <c r="D110" s="64" t="s">
        <v>152</v>
      </c>
      <c r="E110" s="65"/>
      <c r="F110" s="65">
        <v>1973</v>
      </c>
      <c r="G110" s="65">
        <v>1973</v>
      </c>
      <c r="J110" s="31"/>
    </row>
    <row r="111" spans="1:10" s="21" customFormat="1" ht="12.75" customHeight="1">
      <c r="A111" s="32"/>
      <c r="B111" s="29"/>
      <c r="D111" s="29"/>
      <c r="E111" s="29"/>
      <c r="F111" s="33"/>
      <c r="G111" s="33"/>
      <c r="J111" s="31"/>
    </row>
    <row r="112" spans="1:10" s="34" customFormat="1" ht="12.75" customHeight="1">
      <c r="A112" s="66"/>
      <c r="B112" s="67"/>
      <c r="D112" s="67" t="s">
        <v>61</v>
      </c>
      <c r="E112" s="68">
        <f>SUM(E70:E111)</f>
        <v>382.3699999999997</v>
      </c>
      <c r="F112" s="68">
        <f>SUM(F70:F111)</f>
        <v>5515.9400000000005</v>
      </c>
      <c r="G112" s="68">
        <f>SUM(G70:G111)</f>
        <v>5898.3099999999995</v>
      </c>
      <c r="J112" s="69"/>
    </row>
    <row r="113" spans="1:10" s="21" customFormat="1" ht="12.75" customHeight="1">
      <c r="A113" s="32"/>
      <c r="B113" s="29"/>
      <c r="D113" s="29"/>
      <c r="E113" s="29"/>
      <c r="F113" s="33"/>
      <c r="G113" s="33"/>
      <c r="J113" s="31"/>
    </row>
    <row r="114" spans="1:10" s="21" customFormat="1" ht="12.75" customHeight="1">
      <c r="A114" s="32"/>
      <c r="B114" s="29"/>
      <c r="D114" s="29"/>
      <c r="E114" s="29"/>
      <c r="F114" s="33"/>
      <c r="G114" s="33"/>
      <c r="J114" s="31"/>
    </row>
    <row r="115" spans="1:3" s="21" customFormat="1" ht="18">
      <c r="A115" s="55" t="s">
        <v>7</v>
      </c>
      <c r="C115" s="21" t="s">
        <v>30</v>
      </c>
    </row>
    <row r="116" s="21" customFormat="1" ht="12.75" customHeight="1">
      <c r="A116" s="32"/>
    </row>
    <row r="117" s="21" customFormat="1" ht="28.5" customHeight="1">
      <c r="A117" s="32"/>
    </row>
    <row r="118" s="21" customFormat="1" ht="19.5" customHeight="1">
      <c r="A118" s="55" t="s">
        <v>31</v>
      </c>
    </row>
    <row r="119" s="21" customFormat="1" ht="12.75" customHeight="1">
      <c r="A119" s="32"/>
    </row>
    <row r="120" spans="1:3" s="21" customFormat="1" ht="12.75" customHeight="1">
      <c r="A120" s="32"/>
      <c r="C120" s="34" t="s">
        <v>21</v>
      </c>
    </row>
    <row r="121" spans="1:7" s="18" customFormat="1" ht="12.75" customHeight="1">
      <c r="A121" s="30"/>
      <c r="B121" s="35"/>
      <c r="C121" s="35"/>
      <c r="D121" s="35"/>
      <c r="E121" s="36"/>
      <c r="F121" s="19"/>
      <c r="G121" s="19"/>
    </row>
    <row r="122" spans="1:7" s="18" customFormat="1" ht="13.5" customHeight="1">
      <c r="A122" s="30"/>
      <c r="B122" s="18" t="s">
        <v>62</v>
      </c>
      <c r="C122" s="18" t="s">
        <v>48</v>
      </c>
      <c r="D122" s="22" t="s">
        <v>63</v>
      </c>
      <c r="E122" s="37">
        <f>3*45</f>
        <v>135</v>
      </c>
      <c r="F122" s="19"/>
      <c r="G122" s="19"/>
    </row>
    <row r="123" spans="1:7" s="18" customFormat="1" ht="13.5" customHeight="1">
      <c r="A123" s="30"/>
      <c r="B123" s="18" t="s">
        <v>64</v>
      </c>
      <c r="C123" s="18" t="s">
        <v>48</v>
      </c>
      <c r="D123" s="22" t="s">
        <v>65</v>
      </c>
      <c r="E123" s="37">
        <v>18</v>
      </c>
      <c r="F123" s="19"/>
      <c r="G123" s="19"/>
    </row>
    <row r="124" spans="1:7" s="18" customFormat="1" ht="13.5" customHeight="1">
      <c r="A124" s="30"/>
      <c r="B124" s="18" t="s">
        <v>62</v>
      </c>
      <c r="C124" s="18" t="s">
        <v>48</v>
      </c>
      <c r="D124" s="22" t="s">
        <v>75</v>
      </c>
      <c r="E124" s="37">
        <v>1014.5</v>
      </c>
      <c r="F124" s="19"/>
      <c r="G124" s="19"/>
    </row>
    <row r="125" spans="1:7" s="18" customFormat="1" ht="13.5" customHeight="1">
      <c r="A125" s="30"/>
      <c r="B125" s="18" t="s">
        <v>69</v>
      </c>
      <c r="C125" s="18" t="s">
        <v>48</v>
      </c>
      <c r="D125" s="22" t="s">
        <v>70</v>
      </c>
      <c r="E125" s="37">
        <v>500</v>
      </c>
      <c r="F125" s="19"/>
      <c r="G125" s="19"/>
    </row>
    <row r="126" spans="1:7" s="18" customFormat="1" ht="12.75" customHeight="1">
      <c r="A126" s="30"/>
      <c r="E126" s="37"/>
      <c r="F126" s="19"/>
      <c r="G126" s="19"/>
    </row>
    <row r="127" spans="1:7" s="18" customFormat="1" ht="12.75" customHeight="1">
      <c r="A127" s="30"/>
      <c r="E127" s="56">
        <f>SUM(E122:E126)</f>
        <v>1667.5</v>
      </c>
      <c r="F127" s="19"/>
      <c r="G127" s="19"/>
    </row>
    <row r="128" spans="1:7" s="18" customFormat="1" ht="33.75" customHeight="1">
      <c r="A128" s="30"/>
      <c r="E128" s="38"/>
      <c r="F128" s="19"/>
      <c r="G128" s="19"/>
    </row>
    <row r="129" spans="1:7" s="18" customFormat="1" ht="19.5" customHeight="1">
      <c r="A129" s="57" t="s">
        <v>16</v>
      </c>
      <c r="E129" s="19"/>
      <c r="F129" s="19"/>
      <c r="G129" s="19"/>
    </row>
    <row r="130" spans="1:7" s="18" customFormat="1" ht="12.75" customHeight="1">
      <c r="A130" s="30"/>
      <c r="E130" s="19"/>
      <c r="F130" s="19"/>
      <c r="G130" s="19"/>
    </row>
    <row r="131" spans="1:7" s="18" customFormat="1" ht="12.75" customHeight="1">
      <c r="A131" s="30"/>
      <c r="B131" s="35" t="s">
        <v>10</v>
      </c>
      <c r="C131" s="35" t="s">
        <v>21</v>
      </c>
      <c r="D131" s="35" t="s">
        <v>9</v>
      </c>
      <c r="E131" s="36" t="s">
        <v>5</v>
      </c>
      <c r="F131" s="19"/>
      <c r="G131" s="19"/>
    </row>
    <row r="132" spans="1:7" s="18" customFormat="1" ht="12.75" customHeight="1">
      <c r="A132" s="30"/>
      <c r="B132" s="35"/>
      <c r="C132" s="35"/>
      <c r="D132" s="35"/>
      <c r="E132" s="36"/>
      <c r="F132" s="19"/>
      <c r="G132" s="19"/>
    </row>
    <row r="133" spans="2:5" ht="12.75" customHeight="1">
      <c r="B133" s="2" t="s">
        <v>17</v>
      </c>
      <c r="C133" s="2" t="s">
        <v>24</v>
      </c>
      <c r="D133" s="2" t="s">
        <v>18</v>
      </c>
      <c r="E133" s="49">
        <v>3422.87</v>
      </c>
    </row>
    <row r="134" spans="2:5" ht="12.75" customHeight="1">
      <c r="B134" s="2" t="s">
        <v>58</v>
      </c>
      <c r="C134" s="2" t="s">
        <v>39</v>
      </c>
      <c r="D134" s="2" t="s">
        <v>68</v>
      </c>
      <c r="E134" s="49">
        <f>0.5*(90600)</f>
        <v>45300</v>
      </c>
    </row>
    <row r="136" ht="30" customHeight="1"/>
    <row r="137" spans="1:3" ht="18">
      <c r="A137" s="5" t="s">
        <v>19</v>
      </c>
      <c r="C137" s="2" t="s">
        <v>56</v>
      </c>
    </row>
    <row r="138" ht="11.25" customHeight="1">
      <c r="A138" s="5"/>
    </row>
    <row r="139" spans="1:2" ht="32.25" customHeight="1">
      <c r="A139" s="5" t="s">
        <v>32</v>
      </c>
      <c r="B139" s="18" t="s">
        <v>55</v>
      </c>
    </row>
    <row r="140" ht="18">
      <c r="A140" s="5"/>
    </row>
    <row r="141" spans="1:6" ht="18">
      <c r="A141" s="5" t="s">
        <v>35</v>
      </c>
      <c r="D141" s="2" t="s">
        <v>67</v>
      </c>
      <c r="E141" s="54"/>
      <c r="F141" s="54"/>
    </row>
    <row r="143" spans="1:6" ht="18">
      <c r="A143" s="5" t="s">
        <v>36</v>
      </c>
      <c r="D143" s="2" t="s">
        <v>30</v>
      </c>
      <c r="E143" s="2"/>
      <c r="F143" s="2"/>
    </row>
    <row r="144" spans="1:7" s="18" customFormat="1" ht="18">
      <c r="A144" s="57"/>
      <c r="E144" s="3"/>
      <c r="F144" s="3"/>
      <c r="G144" s="19"/>
    </row>
    <row r="145" spans="1:7" s="18" customFormat="1" ht="12.75">
      <c r="A145" s="17"/>
      <c r="E145" s="19"/>
      <c r="G145" s="19"/>
    </row>
  </sheetData>
  <sheetProtection/>
  <mergeCells count="1">
    <mergeCell ref="A49:G49"/>
  </mergeCells>
  <printOptions horizontalCentered="1" verticalCentered="1"/>
  <pageMargins left="0.748031496062992" right="0.748031496062992" top="0.47244094488189" bottom="0.748031496062992" header="0.275590551181102" footer="0.275590551181102"/>
  <pageSetup cellComments="asDisplayed" fitToHeight="3" fitToWidth="1" horizontalDpi="600" verticalDpi="600" orientation="landscape" paperSize="9" scale="61" r:id="rId1"/>
  <headerFooter alignWithMargins="0">
    <oddHeader>&amp;R&amp;"Verdana,Bold"&amp;11
</oddHeader>
    <oddFooter>&amp;L&amp;D&amp;C&amp;P&amp;R&amp;D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2017-05-25T11:42:41Z</cp:lastPrinted>
  <dcterms:created xsi:type="dcterms:W3CDTF">2006-04-20T12:59:32Z</dcterms:created>
  <dcterms:modified xsi:type="dcterms:W3CDTF">2017-05-25T11:42:45Z</dcterms:modified>
  <cp:category/>
  <cp:version/>
  <cp:contentType/>
  <cp:contentStatus/>
</cp:coreProperties>
</file>